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9315" activeTab="0"/>
  </bookViews>
  <sheets>
    <sheet name="Форма 8 м 2017" sheetId="1" r:id="rId1"/>
  </sheets>
  <externalReferences>
    <externalReference r:id="rId4"/>
    <externalReference r:id="rId5"/>
  </externalReferences>
  <definedNames>
    <definedName name="solver_adj" hidden="1">'[1]оплата'!#REF!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hidden="1">'[1]оплата'!#REF!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</definedName>
    <definedName name="_xlnm.Print_Area" localSheetId="0">'Форма 8 м 2017'!$A$1:$K$36</definedName>
  </definedNames>
  <calcPr fullCalcOnLoad="1"/>
</workbook>
</file>

<file path=xl/sharedStrings.xml><?xml version="1.0" encoding="utf-8"?>
<sst xmlns="http://schemas.openxmlformats.org/spreadsheetml/2006/main" count="50" uniqueCount="42">
  <si>
    <t>тыс.грн.</t>
  </si>
  <si>
    <t>Всего</t>
  </si>
  <si>
    <t xml:space="preserve">Природный газ </t>
  </si>
  <si>
    <t>Стоимость</t>
  </si>
  <si>
    <t>Оплачено</t>
  </si>
  <si>
    <t>потреблённых</t>
  </si>
  <si>
    <t>энерго-</t>
  </si>
  <si>
    <t>носителей</t>
  </si>
  <si>
    <t>%</t>
  </si>
  <si>
    <t>Удельный вес, %</t>
  </si>
  <si>
    <t xml:space="preserve"> - машиностроительная</t>
  </si>
  <si>
    <t xml:space="preserve"> - газовая</t>
  </si>
  <si>
    <t>2. Железная дорога</t>
  </si>
  <si>
    <t xml:space="preserve"> - областной бюджет</t>
  </si>
  <si>
    <t xml:space="preserve"> - г. Харков</t>
  </si>
  <si>
    <t xml:space="preserve">населення з пільгами та субсидіями </t>
  </si>
  <si>
    <t xml:space="preserve"> - районный бюджет</t>
  </si>
  <si>
    <t>9. Прочие потребители, в т.ч.:</t>
  </si>
  <si>
    <t xml:space="preserve"> - льготы населению, в т.ч.:</t>
  </si>
  <si>
    <t xml:space="preserve">   - государственный бюджет</t>
  </si>
  <si>
    <t xml:space="preserve">   - местный бюджет</t>
  </si>
  <si>
    <t xml:space="preserve">   - без источников финансирования</t>
  </si>
  <si>
    <t xml:space="preserve"> - субсидии населению</t>
  </si>
  <si>
    <t>тис.грн.</t>
  </si>
  <si>
    <t>Електрична енергія</t>
  </si>
  <si>
    <t>Сплачено</t>
  </si>
  <si>
    <t>Вартість спожитої електричної енергії</t>
  </si>
  <si>
    <t>Вартість спожитого природного газу</t>
  </si>
  <si>
    <t>енергетичного комплексу</t>
  </si>
  <si>
    <t>Всього</t>
  </si>
  <si>
    <t>1.Промисловість, у т.ч.:</t>
  </si>
  <si>
    <t>2.Сільгоспспоживачі, у т.ч.:</t>
  </si>
  <si>
    <t>3. Житлокомунгосп, у т.ч.:</t>
  </si>
  <si>
    <t xml:space="preserve"> - водоканали</t>
  </si>
  <si>
    <t xml:space="preserve"> - теплопостачальні підприємства </t>
  </si>
  <si>
    <t>4. Установи державного бюджету</t>
  </si>
  <si>
    <t>6. Культові споруди</t>
  </si>
  <si>
    <t>7. Населення з урахуванням пільг та субсидій</t>
  </si>
  <si>
    <t>5. Установи місцевого бюджету</t>
  </si>
  <si>
    <t xml:space="preserve">Рівень розрахунків за спожиті енергоносії в Харківській області
 за 8 місяців  2017 року </t>
  </si>
  <si>
    <t>Заступник начальника Управління паливно-</t>
  </si>
  <si>
    <t>Д.В. Тараненко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</si>
</sst>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_-* #,##0_г_р_н_._-;\-* #,##0_г_р_н_._-;_-* &quot;-&quot;_г_р_н_._-;_-@_-"/>
    <numFmt numFmtId="167" formatCode="_-* #,##0.00_г_р_н_._-;\-* #,##0.00_г_р_н_._-;_-* &quot;-&quot;??_г_р_н_._-;_-@_-"/>
  </numFmts>
  <fonts count="3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b/>
      <sz val="16"/>
      <name val="Arial Cyr"/>
      <family val="0"/>
    </font>
    <font>
      <b/>
      <i/>
      <sz val="16"/>
      <name val="Arial Cyr"/>
      <family val="0"/>
    </font>
    <font>
      <b/>
      <sz val="15"/>
      <name val="Arial Cyr"/>
      <family val="2"/>
    </font>
    <font>
      <b/>
      <sz val="17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i/>
      <sz val="1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i/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8"/>
      <name val="Arial Cyr"/>
      <family val="2"/>
    </font>
    <font>
      <i/>
      <sz val="1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9" fontId="0" fillId="0" borderId="0" applyFont="0" applyFill="0" applyBorder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81">
    <xf numFmtId="0" fontId="0" fillId="0" borderId="0" xfId="0" applyAlignment="1">
      <alignment/>
    </xf>
    <xf numFmtId="2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6" fillId="24" borderId="12" xfId="0" applyFont="1" applyFill="1" applyBorder="1" applyAlignment="1">
      <alignment vertical="center"/>
    </xf>
    <xf numFmtId="164" fontId="3" fillId="25" borderId="13" xfId="40" applyNumberFormat="1" applyFont="1" applyFill="1" applyBorder="1" applyAlignment="1">
      <alignment vertical="center"/>
    </xf>
    <xf numFmtId="9" fontId="4" fillId="25" borderId="14" xfId="40" applyFont="1" applyFill="1" applyBorder="1" applyAlignment="1">
      <alignment vertical="center"/>
    </xf>
    <xf numFmtId="0" fontId="2" fillId="0" borderId="0" xfId="0" applyFont="1" applyAlignment="1">
      <alignment/>
    </xf>
    <xf numFmtId="49" fontId="7" fillId="24" borderId="15" xfId="0" applyNumberFormat="1" applyFont="1" applyFill="1" applyBorder="1" applyAlignment="1">
      <alignment vertical="center"/>
    </xf>
    <xf numFmtId="3" fontId="8" fillId="25" borderId="16" xfId="0" applyNumberFormat="1" applyFont="1" applyFill="1" applyBorder="1" applyAlignment="1">
      <alignment vertical="center"/>
    </xf>
    <xf numFmtId="3" fontId="8" fillId="25" borderId="17" xfId="0" applyNumberFormat="1" applyFont="1" applyFill="1" applyBorder="1" applyAlignment="1">
      <alignment vertical="center"/>
    </xf>
    <xf numFmtId="164" fontId="8" fillId="25" borderId="17" xfId="40" applyNumberFormat="1" applyFont="1" applyFill="1" applyBorder="1" applyAlignment="1">
      <alignment vertical="center"/>
    </xf>
    <xf numFmtId="9" fontId="9" fillId="25" borderId="18" xfId="40" applyFont="1" applyFill="1" applyBorder="1" applyAlignment="1">
      <alignment vertical="center"/>
    </xf>
    <xf numFmtId="164" fontId="8" fillId="25" borderId="19" xfId="40" applyNumberFormat="1" applyFont="1" applyFill="1" applyBorder="1" applyAlignment="1">
      <alignment vertical="center"/>
    </xf>
    <xf numFmtId="0" fontId="6" fillId="11" borderId="15" xfId="0" applyFont="1" applyFill="1" applyBorder="1" applyAlignment="1">
      <alignment vertical="center"/>
    </xf>
    <xf numFmtId="3" fontId="3" fillId="26" borderId="16" xfId="0" applyNumberFormat="1" applyFont="1" applyFill="1" applyBorder="1" applyAlignment="1">
      <alignment vertical="center"/>
    </xf>
    <xf numFmtId="164" fontId="3" fillId="26" borderId="17" xfId="40" applyNumberFormat="1" applyFont="1" applyFill="1" applyBorder="1" applyAlignment="1">
      <alignment vertical="center"/>
    </xf>
    <xf numFmtId="3" fontId="3" fillId="26" borderId="17" xfId="0" applyNumberFormat="1" applyFont="1" applyFill="1" applyBorder="1" applyAlignment="1">
      <alignment vertical="center"/>
    </xf>
    <xf numFmtId="164" fontId="3" fillId="26" borderId="19" xfId="40" applyNumberFormat="1" applyFont="1" applyFill="1" applyBorder="1" applyAlignment="1">
      <alignment vertical="center"/>
    </xf>
    <xf numFmtId="0" fontId="2" fillId="11" borderId="0" xfId="0" applyFont="1" applyFill="1" applyAlignment="1">
      <alignment/>
    </xf>
    <xf numFmtId="9" fontId="4" fillId="26" borderId="18" xfId="40" applyFont="1" applyFill="1" applyBorder="1" applyAlignment="1">
      <alignment vertical="center"/>
    </xf>
    <xf numFmtId="3" fontId="10" fillId="11" borderId="17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0" fillId="0" borderId="17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11" fillId="0" borderId="17" xfId="0" applyNumberFormat="1" applyFont="1" applyBorder="1" applyAlignment="1">
      <alignment/>
    </xf>
    <xf numFmtId="16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49" fontId="7" fillId="24" borderId="20" xfId="0" applyNumberFormat="1" applyFont="1" applyFill="1" applyBorder="1" applyAlignment="1">
      <alignment vertical="center"/>
    </xf>
    <xf numFmtId="3" fontId="8" fillId="25" borderId="21" xfId="0" applyNumberFormat="1" applyFont="1" applyFill="1" applyBorder="1" applyAlignment="1">
      <alignment vertical="center"/>
    </xf>
    <xf numFmtId="3" fontId="8" fillId="25" borderId="22" xfId="0" applyNumberFormat="1" applyFont="1" applyFill="1" applyBorder="1" applyAlignment="1">
      <alignment vertical="center"/>
    </xf>
    <xf numFmtId="164" fontId="8" fillId="25" borderId="22" xfId="40" applyNumberFormat="1" applyFont="1" applyFill="1" applyBorder="1" applyAlignment="1">
      <alignment vertical="center"/>
    </xf>
    <xf numFmtId="164" fontId="8" fillId="25" borderId="23" xfId="40" applyNumberFormat="1" applyFont="1" applyFill="1" applyBorder="1" applyAlignment="1">
      <alignment vertical="center"/>
    </xf>
    <xf numFmtId="164" fontId="11" fillId="0" borderId="0" xfId="40" applyNumberFormat="1" applyFont="1" applyAlignment="1">
      <alignment/>
    </xf>
    <xf numFmtId="3" fontId="0" fillId="0" borderId="0" xfId="0" applyNumberFormat="1" applyAlignment="1">
      <alignment/>
    </xf>
    <xf numFmtId="165" fontId="11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3" fontId="2" fillId="0" borderId="0" xfId="0" applyNumberFormat="1" applyFont="1" applyFill="1" applyAlignment="1">
      <alignment/>
    </xf>
    <xf numFmtId="3" fontId="10" fillId="0" borderId="17" xfId="0" applyNumberFormat="1" applyFont="1" applyFill="1" applyBorder="1" applyAlignment="1">
      <alignment/>
    </xf>
    <xf numFmtId="49" fontId="7" fillId="24" borderId="0" xfId="0" applyNumberFormat="1" applyFont="1" applyFill="1" applyBorder="1" applyAlignment="1">
      <alignment vertical="center"/>
    </xf>
    <xf numFmtId="3" fontId="8" fillId="25" borderId="0" xfId="0" applyNumberFormat="1" applyFont="1" applyFill="1" applyBorder="1" applyAlignment="1">
      <alignment vertical="center"/>
    </xf>
    <xf numFmtId="164" fontId="8" fillId="25" borderId="0" xfId="40" applyNumberFormat="1" applyFont="1" applyFill="1" applyBorder="1" applyAlignment="1">
      <alignment vertical="center"/>
    </xf>
    <xf numFmtId="9" fontId="9" fillId="25" borderId="0" xfId="40" applyFont="1" applyFill="1" applyBorder="1" applyAlignment="1">
      <alignment vertical="center"/>
    </xf>
    <xf numFmtId="164" fontId="3" fillId="25" borderId="24" xfId="40" applyNumberFormat="1" applyFont="1" applyFill="1" applyBorder="1" applyAlignment="1">
      <alignment vertical="center"/>
    </xf>
    <xf numFmtId="164" fontId="3" fillId="25" borderId="25" xfId="4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164" fontId="7" fillId="0" borderId="17" xfId="40" applyNumberFormat="1" applyFont="1" applyFill="1" applyBorder="1" applyAlignment="1">
      <alignment vertical="center"/>
    </xf>
    <xf numFmtId="164" fontId="13" fillId="0" borderId="17" xfId="40" applyNumberFormat="1" applyFont="1" applyFill="1" applyBorder="1" applyAlignment="1">
      <alignment vertical="center"/>
    </xf>
    <xf numFmtId="9" fontId="13" fillId="0" borderId="17" xfId="40" applyFont="1" applyFill="1" applyBorder="1" applyAlignment="1">
      <alignment vertical="center"/>
    </xf>
    <xf numFmtId="164" fontId="7" fillId="0" borderId="17" xfId="40" applyNumberFormat="1" applyFont="1" applyFill="1" applyBorder="1" applyAlignment="1">
      <alignment horizontal="right" vertical="center"/>
    </xf>
    <xf numFmtId="9" fontId="7" fillId="0" borderId="17" xfId="40" applyFont="1" applyFill="1" applyBorder="1" applyAlignment="1">
      <alignment/>
    </xf>
    <xf numFmtId="9" fontId="13" fillId="0" borderId="17" xfId="40" applyFont="1" applyFill="1" applyBorder="1" applyAlignment="1">
      <alignment/>
    </xf>
    <xf numFmtId="0" fontId="13" fillId="25" borderId="26" xfId="0" applyFont="1" applyFill="1" applyBorder="1" applyAlignment="1">
      <alignment/>
    </xf>
    <xf numFmtId="0" fontId="7" fillId="25" borderId="0" xfId="0" applyFont="1" applyFill="1" applyBorder="1" applyAlignment="1">
      <alignment/>
    </xf>
    <xf numFmtId="0" fontId="7" fillId="25" borderId="17" xfId="0" applyFont="1" applyFill="1" applyBorder="1" applyAlignment="1">
      <alignment horizontal="center"/>
    </xf>
    <xf numFmtId="3" fontId="16" fillId="25" borderId="0" xfId="0" applyNumberFormat="1" applyFont="1" applyFill="1" applyBorder="1" applyAlignment="1">
      <alignment vertical="center"/>
    </xf>
    <xf numFmtId="164" fontId="16" fillId="25" borderId="0" xfId="40" applyNumberFormat="1" applyFont="1" applyFill="1" applyBorder="1" applyAlignment="1">
      <alignment vertical="center"/>
    </xf>
    <xf numFmtId="9" fontId="17" fillId="25" borderId="0" xfId="40" applyFont="1" applyFill="1" applyBorder="1" applyAlignment="1">
      <alignment vertical="center"/>
    </xf>
    <xf numFmtId="3" fontId="16" fillId="25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49" fontId="14" fillId="24" borderId="0" xfId="0" applyNumberFormat="1" applyFont="1" applyFill="1" applyBorder="1" applyAlignment="1">
      <alignment vertical="center"/>
    </xf>
    <xf numFmtId="0" fontId="7" fillId="25" borderId="17" xfId="0" applyFont="1" applyFill="1" applyBorder="1" applyAlignment="1">
      <alignment horizontal="centerContinuous" vertical="center"/>
    </xf>
    <xf numFmtId="0" fontId="7" fillId="25" borderId="17" xfId="0" applyFont="1" applyFill="1" applyBorder="1" applyAlignment="1">
      <alignment/>
    </xf>
    <xf numFmtId="0" fontId="13" fillId="25" borderId="17" xfId="53" applyFont="1" applyFill="1" applyBorder="1" applyAlignment="1">
      <alignment horizontal="right"/>
      <protection/>
    </xf>
    <xf numFmtId="0" fontId="7" fillId="0" borderId="17" xfId="0" applyFont="1" applyFill="1" applyBorder="1" applyAlignment="1">
      <alignment vertical="center"/>
    </xf>
    <xf numFmtId="49" fontId="7" fillId="0" borderId="17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vertical="center" wrapText="1"/>
    </xf>
    <xf numFmtId="165" fontId="7" fillId="0" borderId="17" xfId="0" applyNumberFormat="1" applyFont="1" applyFill="1" applyBorder="1" applyAlignment="1">
      <alignment vertical="center" wrapText="1"/>
    </xf>
    <xf numFmtId="3" fontId="14" fillId="24" borderId="17" xfId="0" applyNumberFormat="1" applyFont="1" applyFill="1" applyBorder="1" applyAlignment="1">
      <alignment horizontal="center" vertical="center"/>
    </xf>
    <xf numFmtId="164" fontId="14" fillId="24" borderId="17" xfId="40" applyNumberFormat="1" applyFont="1" applyFill="1" applyBorder="1" applyAlignment="1">
      <alignment horizontal="center" vertical="center"/>
    </xf>
    <xf numFmtId="0" fontId="7" fillId="25" borderId="17" xfId="0" applyFont="1" applyFill="1" applyBorder="1" applyAlignment="1">
      <alignment horizontal="center" vertical="center" wrapText="1"/>
    </xf>
    <xf numFmtId="0" fontId="7" fillId="25" borderId="17" xfId="0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/>
    </xf>
    <xf numFmtId="0" fontId="15" fillId="25" borderId="26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7" fillId="25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25" borderId="17" xfId="0" applyFont="1" applyFill="1" applyBorder="1" applyAlignment="1">
      <alignment horizontal="center" vertical="center"/>
    </xf>
    <xf numFmtId="0" fontId="7" fillId="25" borderId="17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2. січень 2002 опер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Тысячи [0]_Форма 1 - 1" xfId="59"/>
    <cellStyle name="Тысячи_Форма 1 - 1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mp1\d\Copy_doc_prime2k\&#1069;&#1085;&#1077;&#1088;&#1075;&#1086;&#1089;&#1073;&#1099;&#1090;\17_20\2006\10\2005%20&#1075;&#1086;&#1076;\25_08_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nitoring\&#1060;&#1054;&#1056;&#1052;&#1048;\2017\&#1092;&#1086;&#1088;&#1084;&#1080;%201-4\05\&#1060;&#1086;&#1088;&#1084;&#1072;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ислен покупной "/>
      <sheetName val="оплата"/>
      <sheetName val="форма 17-електро"/>
      <sheetName val="форма 20-енерго"/>
      <sheetName val="ф-20 разверн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газ"/>
      <sheetName val="тепло"/>
      <sheetName val="електро"/>
      <sheetName val="Форма3"/>
      <sheetName val="Форма4"/>
      <sheetName val="Лист2"/>
    </sheetNames>
    <sheetDataSet>
      <sheetData sheetId="1">
        <row r="20">
          <cell r="D20">
            <v>1326957.15475</v>
          </cell>
          <cell r="E20">
            <v>1173462.8803898</v>
          </cell>
        </row>
        <row r="21">
          <cell r="D21">
            <v>86110.01378</v>
          </cell>
          <cell r="E21">
            <v>120296.45536980001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5">
          <cell r="D25">
            <v>1240847.14097</v>
          </cell>
          <cell r="E25">
            <v>1053166.42502</v>
          </cell>
        </row>
      </sheetData>
      <sheetData sheetId="3">
        <row r="19">
          <cell r="D19">
            <v>1489726</v>
          </cell>
          <cell r="E19">
            <v>1461582</v>
          </cell>
        </row>
        <row r="20">
          <cell r="D20">
            <v>21780</v>
          </cell>
          <cell r="E20">
            <v>13919</v>
          </cell>
        </row>
        <row r="21">
          <cell r="D21">
            <v>59</v>
          </cell>
          <cell r="E21">
            <v>50</v>
          </cell>
        </row>
        <row r="22">
          <cell r="D22">
            <v>21715</v>
          </cell>
          <cell r="E22">
            <v>13866</v>
          </cell>
        </row>
        <row r="23">
          <cell r="D23">
            <v>6</v>
          </cell>
          <cell r="E23">
            <v>3</v>
          </cell>
        </row>
        <row r="24">
          <cell r="D24">
            <v>179129</v>
          </cell>
          <cell r="E24">
            <v>154855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tabSelected="1" zoomScale="60" zoomScaleNormal="60"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K34" sqref="K34"/>
    </sheetView>
  </sheetViews>
  <sheetFormatPr defaultColWidth="9.00390625" defaultRowHeight="12.75"/>
  <cols>
    <col min="1" max="1" width="65.00390625" style="0" customWidth="1"/>
    <col min="2" max="2" width="18.25390625" style="0" hidden="1" customWidth="1"/>
    <col min="3" max="3" width="16.625" style="0" hidden="1" customWidth="1"/>
    <col min="4" max="4" width="13.25390625" style="0" hidden="1" customWidth="1"/>
    <col min="5" max="5" width="7.25390625" style="0" hidden="1" customWidth="1"/>
    <col min="6" max="6" width="18.00390625" style="0" customWidth="1"/>
    <col min="7" max="7" width="15.875" style="0" customWidth="1"/>
    <col min="8" max="8" width="14.625" style="0" customWidth="1"/>
    <col min="9" max="9" width="17.25390625" style="0" customWidth="1"/>
    <col min="10" max="10" width="15.25390625" style="0" customWidth="1"/>
    <col min="11" max="11" width="15.625" style="0" customWidth="1"/>
    <col min="12" max="12" width="9.875" style="0" bestFit="1" customWidth="1"/>
    <col min="13" max="13" width="13.25390625" style="0" customWidth="1"/>
    <col min="14" max="14" width="13.125" style="0" customWidth="1"/>
    <col min="15" max="15" width="16.75390625" style="0" customWidth="1"/>
    <col min="16" max="16" width="15.625" style="0" customWidth="1"/>
    <col min="18" max="18" width="25.75390625" style="0" customWidth="1"/>
    <col min="19" max="19" width="11.375" style="0" bestFit="1" customWidth="1"/>
    <col min="20" max="20" width="13.875" style="0" bestFit="1" customWidth="1"/>
  </cols>
  <sheetData>
    <row r="1" spans="1:11" ht="10.5" customHeight="1">
      <c r="A1" s="1"/>
      <c r="B1" s="2"/>
      <c r="C1" s="2"/>
      <c r="D1" s="2"/>
      <c r="E1" s="2"/>
      <c r="F1" s="2"/>
      <c r="G1" s="2"/>
      <c r="H1" s="2"/>
      <c r="I1" s="2"/>
      <c r="J1" s="74"/>
      <c r="K1" s="74"/>
    </row>
    <row r="2" spans="1:11" ht="43.5" customHeight="1">
      <c r="A2" s="75" t="s">
        <v>39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36.75" customHeight="1">
      <c r="A3" s="54"/>
      <c r="B3" s="55"/>
      <c r="C3" s="55"/>
      <c r="D3" s="55"/>
      <c r="E3" s="55"/>
      <c r="F3" s="55"/>
      <c r="G3" s="55"/>
      <c r="H3" s="55"/>
      <c r="I3" s="77"/>
      <c r="J3" s="78"/>
      <c r="K3" s="78"/>
    </row>
    <row r="4" spans="1:11" ht="33" customHeight="1">
      <c r="A4" s="80"/>
      <c r="B4" s="63" t="s">
        <v>1</v>
      </c>
      <c r="C4" s="63"/>
      <c r="D4" s="63"/>
      <c r="E4" s="63"/>
      <c r="F4" s="79" t="s">
        <v>24</v>
      </c>
      <c r="G4" s="79"/>
      <c r="H4" s="79"/>
      <c r="I4" s="79" t="s">
        <v>2</v>
      </c>
      <c r="J4" s="79"/>
      <c r="K4" s="79"/>
    </row>
    <row r="5" spans="1:11" ht="15" customHeight="1">
      <c r="A5" s="80"/>
      <c r="B5" s="64" t="s">
        <v>3</v>
      </c>
      <c r="C5" s="73" t="s">
        <v>4</v>
      </c>
      <c r="D5" s="73"/>
      <c r="E5" s="73"/>
      <c r="F5" s="72" t="s">
        <v>26</v>
      </c>
      <c r="G5" s="73" t="s">
        <v>25</v>
      </c>
      <c r="H5" s="73"/>
      <c r="I5" s="72" t="s">
        <v>27</v>
      </c>
      <c r="J5" s="73" t="s">
        <v>25</v>
      </c>
      <c r="K5" s="73"/>
    </row>
    <row r="6" spans="1:11" ht="20.25">
      <c r="A6" s="80"/>
      <c r="B6" s="64" t="s">
        <v>5</v>
      </c>
      <c r="C6" s="73"/>
      <c r="D6" s="73"/>
      <c r="E6" s="73"/>
      <c r="F6" s="72"/>
      <c r="G6" s="73"/>
      <c r="H6" s="73"/>
      <c r="I6" s="72"/>
      <c r="J6" s="73"/>
      <c r="K6" s="73"/>
    </row>
    <row r="7" spans="1:11" ht="61.5" customHeight="1">
      <c r="A7" s="80"/>
      <c r="B7" s="64" t="s">
        <v>6</v>
      </c>
      <c r="C7" s="73"/>
      <c r="D7" s="73"/>
      <c r="E7" s="73"/>
      <c r="F7" s="72"/>
      <c r="G7" s="73"/>
      <c r="H7" s="73"/>
      <c r="I7" s="72"/>
      <c r="J7" s="73"/>
      <c r="K7" s="73"/>
    </row>
    <row r="8" spans="1:11" ht="31.5" customHeight="1">
      <c r="A8" s="80"/>
      <c r="B8" s="64" t="s">
        <v>7</v>
      </c>
      <c r="C8" s="56" t="s">
        <v>0</v>
      </c>
      <c r="D8" s="56" t="s">
        <v>8</v>
      </c>
      <c r="E8" s="65">
        <v>2003</v>
      </c>
      <c r="F8" s="56" t="s">
        <v>23</v>
      </c>
      <c r="G8" s="56" t="s">
        <v>23</v>
      </c>
      <c r="H8" s="56" t="s">
        <v>8</v>
      </c>
      <c r="I8" s="56" t="s">
        <v>23</v>
      </c>
      <c r="J8" s="56" t="s">
        <v>23</v>
      </c>
      <c r="K8" s="56" t="s">
        <v>8</v>
      </c>
    </row>
    <row r="9" spans="1:11" s="36" customFormat="1" ht="40.5" customHeight="1">
      <c r="A9" s="66" t="s">
        <v>29</v>
      </c>
      <c r="B9" s="47">
        <f>F9+I9</f>
        <v>9468447.50419216</v>
      </c>
      <c r="C9" s="47">
        <f>G9+J9</f>
        <v>8871208.8817508</v>
      </c>
      <c r="D9" s="48">
        <f>C9/B9</f>
        <v>0.9369232789032275</v>
      </c>
      <c r="E9" s="49"/>
      <c r="F9" s="70">
        <v>6031775</v>
      </c>
      <c r="G9" s="70">
        <v>5676299</v>
      </c>
      <c r="H9" s="71">
        <v>0.941</v>
      </c>
      <c r="I9" s="70">
        <v>3436672.50419216</v>
      </c>
      <c r="J9" s="70">
        <v>3194909.8817507997</v>
      </c>
      <c r="K9" s="71">
        <v>0.9296521207224574</v>
      </c>
    </row>
    <row r="10" spans="1:11" s="37" customFormat="1" ht="40.5" customHeight="1">
      <c r="A10" s="66" t="s">
        <v>30</v>
      </c>
      <c r="B10" s="47">
        <f>F10+I10</f>
        <v>898475</v>
      </c>
      <c r="C10" s="47">
        <f>G10+J10</f>
        <v>909582</v>
      </c>
      <c r="D10" s="48">
        <f>C10/B10</f>
        <v>1.0123620579314951</v>
      </c>
      <c r="E10" s="50"/>
      <c r="F10" s="70">
        <v>898475</v>
      </c>
      <c r="G10" s="70">
        <v>909582</v>
      </c>
      <c r="H10" s="71">
        <v>1.0123620579314951</v>
      </c>
      <c r="I10" s="70"/>
      <c r="J10" s="70"/>
      <c r="K10" s="70"/>
    </row>
    <row r="11" spans="1:11" s="37" customFormat="1" ht="19.5" customHeight="1" hidden="1">
      <c r="A11" s="66" t="s">
        <v>9</v>
      </c>
      <c r="B11" s="48">
        <f>B10/B9</f>
        <v>0.09489148031947156</v>
      </c>
      <c r="C11" s="48">
        <f>C10/C9</f>
        <v>0.10253191105342198</v>
      </c>
      <c r="D11" s="48"/>
      <c r="E11" s="50"/>
      <c r="F11" s="71"/>
      <c r="G11" s="71"/>
      <c r="H11" s="71"/>
      <c r="I11" s="71"/>
      <c r="J11" s="71"/>
      <c r="K11" s="71"/>
    </row>
    <row r="12" spans="1:11" s="38" customFormat="1" ht="19.5" customHeight="1" hidden="1">
      <c r="A12" s="67" t="s">
        <v>10</v>
      </c>
      <c r="B12" s="47">
        <f aca="true" t="shared" si="0" ref="B12:C16">F12+I12</f>
        <v>0</v>
      </c>
      <c r="C12" s="47">
        <f t="shared" si="0"/>
        <v>0</v>
      </c>
      <c r="D12" s="48" t="e">
        <f>C12/B12</f>
        <v>#DIV/0!</v>
      </c>
      <c r="E12" s="50"/>
      <c r="F12" s="70"/>
      <c r="G12" s="70"/>
      <c r="H12" s="71"/>
      <c r="I12" s="70"/>
      <c r="J12" s="70"/>
      <c r="K12" s="70"/>
    </row>
    <row r="13" spans="1:11" s="38" customFormat="1" ht="19.5" customHeight="1" hidden="1">
      <c r="A13" s="67" t="s">
        <v>11</v>
      </c>
      <c r="B13" s="47">
        <f t="shared" si="0"/>
        <v>0</v>
      </c>
      <c r="C13" s="47">
        <f t="shared" si="0"/>
        <v>0</v>
      </c>
      <c r="D13" s="48" t="e">
        <f>C13/B13</f>
        <v>#DIV/0!</v>
      </c>
      <c r="E13" s="52"/>
      <c r="F13" s="70"/>
      <c r="G13" s="70"/>
      <c r="H13" s="71"/>
      <c r="I13" s="70"/>
      <c r="J13" s="70"/>
      <c r="K13" s="70"/>
    </row>
    <row r="14" spans="1:11" s="37" customFormat="1" ht="19.5" customHeight="1" hidden="1">
      <c r="A14" s="66" t="s">
        <v>12</v>
      </c>
      <c r="B14" s="47">
        <f t="shared" si="0"/>
        <v>0</v>
      </c>
      <c r="C14" s="47">
        <f t="shared" si="0"/>
        <v>0</v>
      </c>
      <c r="D14" s="48"/>
      <c r="E14" s="53"/>
      <c r="F14" s="70"/>
      <c r="G14" s="70"/>
      <c r="H14" s="71"/>
      <c r="I14" s="70"/>
      <c r="J14" s="70"/>
      <c r="K14" s="70"/>
    </row>
    <row r="15" spans="1:11" s="37" customFormat="1" ht="40.5" customHeight="1">
      <c r="A15" s="66" t="s">
        <v>31</v>
      </c>
      <c r="B15" s="47">
        <f t="shared" si="0"/>
        <v>184598</v>
      </c>
      <c r="C15" s="47">
        <f t="shared" si="0"/>
        <v>185500</v>
      </c>
      <c r="D15" s="48">
        <f>C15/B15</f>
        <v>1.0048862934593008</v>
      </c>
      <c r="E15" s="53"/>
      <c r="F15" s="70">
        <v>184598</v>
      </c>
      <c r="G15" s="70">
        <v>185500</v>
      </c>
      <c r="H15" s="71">
        <v>1.0048862934593008</v>
      </c>
      <c r="I15" s="70"/>
      <c r="J15" s="70"/>
      <c r="K15" s="70"/>
    </row>
    <row r="16" spans="1:11" s="37" customFormat="1" ht="40.5" customHeight="1">
      <c r="A16" s="66" t="s">
        <v>32</v>
      </c>
      <c r="B16" s="47">
        <f t="shared" si="0"/>
        <v>960297</v>
      </c>
      <c r="C16" s="47">
        <f t="shared" si="0"/>
        <v>750128</v>
      </c>
      <c r="D16" s="48">
        <f>C16/B16</f>
        <v>0.7811416676299103</v>
      </c>
      <c r="E16" s="50"/>
      <c r="F16" s="70">
        <v>960297</v>
      </c>
      <c r="G16" s="70">
        <v>750128</v>
      </c>
      <c r="H16" s="71">
        <v>0.7811416676299103</v>
      </c>
      <c r="I16" s="70"/>
      <c r="J16" s="70"/>
      <c r="K16" s="70"/>
    </row>
    <row r="17" spans="1:11" s="37" customFormat="1" ht="19.5" customHeight="1" hidden="1">
      <c r="A17" s="66" t="s">
        <v>9</v>
      </c>
      <c r="B17" s="51">
        <f>B16/B9</f>
        <v>0.10142074501388194</v>
      </c>
      <c r="C17" s="51">
        <f>C16/C9</f>
        <v>0.0845575851046759</v>
      </c>
      <c r="D17" s="48"/>
      <c r="E17" s="50"/>
      <c r="F17" s="71"/>
      <c r="G17" s="71"/>
      <c r="H17" s="71"/>
      <c r="I17" s="71"/>
      <c r="J17" s="71"/>
      <c r="K17" s="71"/>
    </row>
    <row r="18" spans="1:11" s="38" customFormat="1" ht="40.5" customHeight="1">
      <c r="A18" s="66" t="s">
        <v>33</v>
      </c>
      <c r="B18" s="47">
        <f aca="true" t="shared" si="1" ref="B18:C20">F18+I18</f>
        <v>422906</v>
      </c>
      <c r="C18" s="47">
        <f t="shared" si="1"/>
        <v>263977</v>
      </c>
      <c r="D18" s="48">
        <f aca="true" t="shared" si="2" ref="D18:D26">C18/B18</f>
        <v>0.6241978122797974</v>
      </c>
      <c r="E18" s="50"/>
      <c r="F18" s="70">
        <v>422906</v>
      </c>
      <c r="G18" s="70">
        <v>263977</v>
      </c>
      <c r="H18" s="71">
        <v>0.6241978122797974</v>
      </c>
      <c r="I18" s="70"/>
      <c r="J18" s="70"/>
      <c r="K18" s="70"/>
    </row>
    <row r="19" spans="1:11" s="38" customFormat="1" ht="40.5" customHeight="1">
      <c r="A19" s="66" t="s">
        <v>34</v>
      </c>
      <c r="B19" s="47">
        <f t="shared" si="1"/>
        <v>216338</v>
      </c>
      <c r="C19" s="47">
        <f t="shared" si="1"/>
        <v>185403</v>
      </c>
      <c r="D19" s="48">
        <f t="shared" si="2"/>
        <v>0.8570061662768446</v>
      </c>
      <c r="E19" s="50"/>
      <c r="F19" s="70">
        <v>216338</v>
      </c>
      <c r="G19" s="70">
        <v>185403</v>
      </c>
      <c r="H19" s="71">
        <v>0.8570061662768446</v>
      </c>
      <c r="I19" s="70"/>
      <c r="J19" s="70"/>
      <c r="K19" s="70"/>
    </row>
    <row r="20" spans="1:14" s="37" customFormat="1" ht="40.5" customHeight="1">
      <c r="A20" s="68" t="s">
        <v>35</v>
      </c>
      <c r="B20" s="47">
        <f t="shared" si="1"/>
        <v>244070.9529288</v>
      </c>
      <c r="C20" s="47">
        <f t="shared" si="1"/>
        <v>240887.71151</v>
      </c>
      <c r="D20" s="48">
        <f t="shared" si="2"/>
        <v>0.9869577211847548</v>
      </c>
      <c r="E20" s="50"/>
      <c r="F20" s="70">
        <v>210892</v>
      </c>
      <c r="G20" s="70">
        <v>205756</v>
      </c>
      <c r="H20" s="71">
        <v>0.9756463023727785</v>
      </c>
      <c r="I20" s="70">
        <v>33178.9529288</v>
      </c>
      <c r="J20" s="70">
        <v>35131.71151000001</v>
      </c>
      <c r="K20" s="71">
        <v>1.0588553407755366</v>
      </c>
      <c r="M20" s="39"/>
      <c r="N20" s="39"/>
    </row>
    <row r="21" spans="1:11" s="37" customFormat="1" ht="39.75" customHeight="1">
      <c r="A21" s="68" t="s">
        <v>38</v>
      </c>
      <c r="B21" s="47">
        <f>SUM(B22:B24)</f>
        <v>0</v>
      </c>
      <c r="C21" s="47">
        <f>SUM(C22:C24)</f>
        <v>0</v>
      </c>
      <c r="D21" s="48" t="e">
        <f t="shared" si="2"/>
        <v>#DIV/0!</v>
      </c>
      <c r="E21" s="50"/>
      <c r="F21" s="70">
        <v>176896</v>
      </c>
      <c r="G21" s="70">
        <v>175241</v>
      </c>
      <c r="H21" s="71">
        <v>0.9906442203328509</v>
      </c>
      <c r="I21" s="70">
        <v>53657.67571052001</v>
      </c>
      <c r="J21" s="70">
        <v>53381.356610999996</v>
      </c>
      <c r="K21" s="71">
        <v>0.9948503341626138</v>
      </c>
    </row>
    <row r="22" spans="1:11" s="38" customFormat="1" ht="19.5" customHeight="1" hidden="1">
      <c r="A22" s="68" t="s">
        <v>13</v>
      </c>
      <c r="B22" s="47">
        <f aca="true" t="shared" si="3" ref="B22:C26">F22+I22</f>
        <v>0</v>
      </c>
      <c r="C22" s="47">
        <f t="shared" si="3"/>
        <v>0</v>
      </c>
      <c r="D22" s="48" t="e">
        <f t="shared" si="2"/>
        <v>#DIV/0!</v>
      </c>
      <c r="E22" s="50"/>
      <c r="F22" s="70"/>
      <c r="G22" s="70"/>
      <c r="H22" s="71"/>
      <c r="I22" s="70"/>
      <c r="J22" s="70"/>
      <c r="K22" s="71"/>
    </row>
    <row r="23" spans="1:18" s="38" customFormat="1" ht="19.5" customHeight="1" hidden="1">
      <c r="A23" s="68" t="s">
        <v>14</v>
      </c>
      <c r="B23" s="47">
        <f t="shared" si="3"/>
        <v>0</v>
      </c>
      <c r="C23" s="47">
        <f t="shared" si="3"/>
        <v>0</v>
      </c>
      <c r="D23" s="48" t="e">
        <f t="shared" si="2"/>
        <v>#DIV/0!</v>
      </c>
      <c r="E23" s="50"/>
      <c r="F23" s="70"/>
      <c r="G23" s="70"/>
      <c r="H23" s="71"/>
      <c r="I23" s="70"/>
      <c r="J23" s="70"/>
      <c r="K23" s="71"/>
      <c r="R23" s="38" t="s">
        <v>15</v>
      </c>
    </row>
    <row r="24" spans="1:11" s="38" customFormat="1" ht="19.5" customHeight="1" hidden="1">
      <c r="A24" s="68" t="s">
        <v>16</v>
      </c>
      <c r="B24" s="47">
        <f t="shared" si="3"/>
        <v>0</v>
      </c>
      <c r="C24" s="47">
        <f t="shared" si="3"/>
        <v>0</v>
      </c>
      <c r="D24" s="48" t="e">
        <f t="shared" si="2"/>
        <v>#DIV/0!</v>
      </c>
      <c r="E24" s="50"/>
      <c r="F24" s="70"/>
      <c r="G24" s="70"/>
      <c r="H24" s="71"/>
      <c r="I24" s="70"/>
      <c r="J24" s="70"/>
      <c r="K24" s="71"/>
    </row>
    <row r="25" spans="1:11" s="38" customFormat="1" ht="40.5" customHeight="1">
      <c r="A25" s="69" t="s">
        <v>36</v>
      </c>
      <c r="B25" s="47">
        <f t="shared" si="3"/>
        <v>2125.0144738399995</v>
      </c>
      <c r="C25" s="47">
        <f t="shared" si="3"/>
        <v>2445.2132100000003</v>
      </c>
      <c r="D25" s="48">
        <f t="shared" si="2"/>
        <v>1.1506807318735044</v>
      </c>
      <c r="E25" s="47" t="e">
        <f>#REF!+#REF!+#REF!</f>
        <v>#REF!</v>
      </c>
      <c r="F25" s="70"/>
      <c r="G25" s="70"/>
      <c r="H25" s="70"/>
      <c r="I25" s="70">
        <v>2125.0144738399995</v>
      </c>
      <c r="J25" s="70">
        <v>2445.2132100000003</v>
      </c>
      <c r="K25" s="71">
        <v>1.1506807318735044</v>
      </c>
    </row>
    <row r="26" spans="1:19" s="37" customFormat="1" ht="51.75" customHeight="1">
      <c r="A26" s="68" t="s">
        <v>37</v>
      </c>
      <c r="B26" s="47">
        <f t="shared" si="3"/>
        <v>4946840.861079</v>
      </c>
      <c r="C26" s="47">
        <f t="shared" si="3"/>
        <v>4548378.6004198</v>
      </c>
      <c r="D26" s="48">
        <f t="shared" si="2"/>
        <v>0.9194511665426229</v>
      </c>
      <c r="E26" s="50"/>
      <c r="F26" s="70">
        <v>1599130</v>
      </c>
      <c r="G26" s="70">
        <v>1444427</v>
      </c>
      <c r="H26" s="71">
        <v>0.9032580215492174</v>
      </c>
      <c r="I26" s="70">
        <v>3347710.861079</v>
      </c>
      <c r="J26" s="70">
        <v>3103951.6004198</v>
      </c>
      <c r="K26" s="71">
        <v>0.927186286159542</v>
      </c>
      <c r="M26" s="39"/>
      <c r="N26" s="39"/>
      <c r="P26" s="39"/>
      <c r="R26" s="40"/>
      <c r="S26" s="40"/>
    </row>
    <row r="27" spans="1:19" s="6" customFormat="1" ht="19.5" customHeight="1" hidden="1">
      <c r="A27" s="3" t="s">
        <v>9</v>
      </c>
      <c r="B27" s="45">
        <f>B26/B9</f>
        <v>0.522455329544657</v>
      </c>
      <c r="C27" s="4">
        <f>C26/C9</f>
        <v>0.512712377878554</v>
      </c>
      <c r="D27" s="4"/>
      <c r="E27" s="5"/>
      <c r="F27" s="45">
        <f>F26/F9</f>
        <v>0.26511764779024416</v>
      </c>
      <c r="G27" s="4">
        <f>G26/G9</f>
        <v>0.2544663344901317</v>
      </c>
      <c r="H27" s="46"/>
      <c r="I27" s="45">
        <f>I26/I9</f>
        <v>0.9741140178458547</v>
      </c>
      <c r="J27" s="45">
        <f>J26/J9</f>
        <v>0.971530251338058</v>
      </c>
      <c r="K27" s="46"/>
      <c r="N27" s="21"/>
      <c r="R27" s="22"/>
      <c r="S27" s="22"/>
    </row>
    <row r="28" spans="1:19" s="18" customFormat="1" ht="19.5" customHeight="1" hidden="1">
      <c r="A28" s="13" t="s">
        <v>17</v>
      </c>
      <c r="B28" s="14">
        <f>F28+I28</f>
        <v>2816683.1547499998</v>
      </c>
      <c r="C28" s="14">
        <f>G28+J28</f>
        <v>2635044.8803898003</v>
      </c>
      <c r="D28" s="15">
        <f aca="true" t="shared" si="4" ref="D28:D33">C28/B28</f>
        <v>0.9355134161775036</v>
      </c>
      <c r="E28" s="19"/>
      <c r="F28" s="14">
        <f>'[2]електро'!D19</f>
        <v>1489726</v>
      </c>
      <c r="G28" s="16">
        <f>'[2]електро'!E19</f>
        <v>1461582</v>
      </c>
      <c r="H28" s="17">
        <f aca="true" t="shared" si="5" ref="H28:H33">G28/F28</f>
        <v>0.9811079352847436</v>
      </c>
      <c r="I28" s="14">
        <f>'[2]газ'!D20</f>
        <v>1326957.15475</v>
      </c>
      <c r="J28" s="16">
        <f>'[2]газ'!E20</f>
        <v>1173462.8803898</v>
      </c>
      <c r="K28" s="17">
        <f aca="true" t="shared" si="6" ref="K28:K33">J28/I28</f>
        <v>0.8843261262726162</v>
      </c>
      <c r="R28" s="20"/>
      <c r="S28" s="20"/>
    </row>
    <row r="29" spans="1:20" ht="19.5" customHeight="1" hidden="1">
      <c r="A29" s="7" t="s">
        <v>18</v>
      </c>
      <c r="B29" s="8">
        <f>SUM(B30:B32)</f>
        <v>21780</v>
      </c>
      <c r="C29" s="9">
        <f>SUM(C30:C32)</f>
        <v>13919</v>
      </c>
      <c r="D29" s="10">
        <f t="shared" si="4"/>
        <v>0.6390725436179981</v>
      </c>
      <c r="E29" s="11"/>
      <c r="F29" s="8">
        <f>'[2]електро'!D20</f>
        <v>21780</v>
      </c>
      <c r="G29" s="9">
        <f>'[2]електро'!E20</f>
        <v>13919</v>
      </c>
      <c r="H29" s="12">
        <f t="shared" si="5"/>
        <v>0.6390725436179981</v>
      </c>
      <c r="I29" s="8">
        <f>'[2]газ'!D21</f>
        <v>86110.01378</v>
      </c>
      <c r="J29" s="9">
        <f>'[2]газ'!E21</f>
        <v>120296.45536980001</v>
      </c>
      <c r="K29" s="12">
        <f t="shared" si="6"/>
        <v>1.3970088969808085</v>
      </c>
      <c r="L29" s="23"/>
      <c r="R29" s="24"/>
      <c r="S29" s="24"/>
      <c r="T29" s="25"/>
    </row>
    <row r="30" spans="1:12" ht="19.5" customHeight="1" hidden="1">
      <c r="A30" s="7" t="s">
        <v>19</v>
      </c>
      <c r="B30" s="8">
        <f aca="true" t="shared" si="7" ref="B30:C33">F30+I30</f>
        <v>59</v>
      </c>
      <c r="C30" s="9">
        <f t="shared" si="7"/>
        <v>50</v>
      </c>
      <c r="D30" s="10">
        <f t="shared" si="4"/>
        <v>0.847457627118644</v>
      </c>
      <c r="E30" s="11"/>
      <c r="F30" s="8">
        <f>'[2]електро'!D21</f>
        <v>59</v>
      </c>
      <c r="G30" s="9">
        <f>'[2]електро'!E21</f>
        <v>50</v>
      </c>
      <c r="H30" s="12">
        <f t="shared" si="5"/>
        <v>0.847457627118644</v>
      </c>
      <c r="I30" s="8">
        <f>'[2]газ'!D22</f>
        <v>0</v>
      </c>
      <c r="J30" s="9">
        <f>'[2]газ'!E22</f>
        <v>0</v>
      </c>
      <c r="K30" s="12"/>
      <c r="L30" s="26"/>
    </row>
    <row r="31" spans="1:12" ht="19.5" customHeight="1" hidden="1">
      <c r="A31" s="7" t="s">
        <v>20</v>
      </c>
      <c r="B31" s="8">
        <f t="shared" si="7"/>
        <v>21715</v>
      </c>
      <c r="C31" s="9">
        <f t="shared" si="7"/>
        <v>13866</v>
      </c>
      <c r="D31" s="10">
        <f t="shared" si="4"/>
        <v>0.6385447847110293</v>
      </c>
      <c r="E31" s="11"/>
      <c r="F31" s="8">
        <f>'[2]електро'!D22</f>
        <v>21715</v>
      </c>
      <c r="G31" s="9">
        <f>'[2]електро'!E22</f>
        <v>13866</v>
      </c>
      <c r="H31" s="12">
        <f t="shared" si="5"/>
        <v>0.6385447847110293</v>
      </c>
      <c r="I31" s="8">
        <f>'[2]газ'!D23</f>
        <v>0</v>
      </c>
      <c r="J31" s="9">
        <f>'[2]газ'!E23</f>
        <v>0</v>
      </c>
      <c r="K31" s="12" t="e">
        <f t="shared" si="6"/>
        <v>#DIV/0!</v>
      </c>
      <c r="L31" s="23"/>
    </row>
    <row r="32" spans="1:12" ht="19.5" customHeight="1" hidden="1">
      <c r="A32" s="7" t="s">
        <v>21</v>
      </c>
      <c r="B32" s="8">
        <f t="shared" si="7"/>
        <v>6</v>
      </c>
      <c r="C32" s="9">
        <f t="shared" si="7"/>
        <v>3</v>
      </c>
      <c r="D32" s="10">
        <f t="shared" si="4"/>
        <v>0.5</v>
      </c>
      <c r="E32" s="11"/>
      <c r="F32" s="8">
        <f>'[2]електро'!D23</f>
        <v>6</v>
      </c>
      <c r="G32" s="9">
        <f>'[2]електро'!E23</f>
        <v>3</v>
      </c>
      <c r="H32" s="12">
        <f t="shared" si="5"/>
        <v>0.5</v>
      </c>
      <c r="I32" s="8">
        <f>'[2]газ'!D24</f>
        <v>0</v>
      </c>
      <c r="J32" s="9">
        <f>'[2]газ'!E24</f>
        <v>0</v>
      </c>
      <c r="K32" s="12"/>
      <c r="L32" s="23"/>
    </row>
    <row r="33" spans="1:12" ht="19.5" customHeight="1" hidden="1" thickBot="1">
      <c r="A33" s="27" t="s">
        <v>22</v>
      </c>
      <c r="B33" s="28">
        <f t="shared" si="7"/>
        <v>1419976.14097</v>
      </c>
      <c r="C33" s="29">
        <f t="shared" si="7"/>
        <v>1208021.42502</v>
      </c>
      <c r="D33" s="30">
        <f t="shared" si="4"/>
        <v>0.8507336075342705</v>
      </c>
      <c r="E33" s="11"/>
      <c r="F33" s="28">
        <f>'[2]електро'!D24</f>
        <v>179129</v>
      </c>
      <c r="G33" s="29">
        <f>'[2]електро'!E24</f>
        <v>154855</v>
      </c>
      <c r="H33" s="31">
        <f t="shared" si="5"/>
        <v>0.8644887204193625</v>
      </c>
      <c r="I33" s="28">
        <f>'[2]газ'!D25</f>
        <v>1240847.14097</v>
      </c>
      <c r="J33" s="29">
        <f>'[2]газ'!E25</f>
        <v>1053166.42502</v>
      </c>
      <c r="K33" s="31">
        <f t="shared" si="6"/>
        <v>0.8487479160380016</v>
      </c>
      <c r="L33" s="23"/>
    </row>
    <row r="34" spans="1:12" ht="20.25">
      <c r="A34" s="41"/>
      <c r="B34" s="42"/>
      <c r="C34" s="42"/>
      <c r="D34" s="43"/>
      <c r="E34" s="44"/>
      <c r="F34" s="42"/>
      <c r="G34" s="42"/>
      <c r="H34" s="43"/>
      <c r="I34" s="42"/>
      <c r="J34" s="42"/>
      <c r="K34" s="43"/>
      <c r="L34" s="23"/>
    </row>
    <row r="35" spans="1:12" ht="25.5" customHeight="1">
      <c r="A35" s="62" t="s">
        <v>40</v>
      </c>
      <c r="B35" s="57"/>
      <c r="C35" s="57"/>
      <c r="D35" s="58"/>
      <c r="E35" s="59"/>
      <c r="F35" s="57"/>
      <c r="G35" s="57"/>
      <c r="H35" s="58"/>
      <c r="I35" s="60"/>
      <c r="J35" s="60"/>
      <c r="K35" s="58"/>
      <c r="L35" s="23"/>
    </row>
    <row r="36" spans="1:11" ht="28.5" customHeight="1">
      <c r="A36" s="62" t="s">
        <v>28</v>
      </c>
      <c r="B36" s="61"/>
      <c r="C36" s="61"/>
      <c r="D36" s="61"/>
      <c r="E36" s="61"/>
      <c r="F36" s="61"/>
      <c r="G36" s="61"/>
      <c r="H36" s="61"/>
      <c r="I36" s="61"/>
      <c r="J36" s="62" t="s">
        <v>41</v>
      </c>
      <c r="K36" s="61"/>
    </row>
    <row r="37" spans="1:12" ht="18">
      <c r="A37" s="26"/>
      <c r="B37" s="26"/>
      <c r="C37" s="26"/>
      <c r="D37" s="26"/>
      <c r="E37" s="26"/>
      <c r="F37" s="23"/>
      <c r="G37" s="23"/>
      <c r="H37" s="26"/>
      <c r="I37" s="23"/>
      <c r="J37" s="23"/>
      <c r="K37" s="26"/>
      <c r="L37" s="23"/>
    </row>
    <row r="38" spans="1:12" ht="18">
      <c r="A38" s="26"/>
      <c r="B38" s="26"/>
      <c r="C38" s="23">
        <f>F26+F29+F33</f>
        <v>1800039</v>
      </c>
      <c r="D38" s="23">
        <f>G26+G29+G33</f>
        <v>1613201</v>
      </c>
      <c r="E38" s="26"/>
      <c r="F38" s="23"/>
      <c r="G38" s="23"/>
      <c r="H38" s="32"/>
      <c r="I38" s="23"/>
      <c r="J38" s="23"/>
      <c r="K38" s="26"/>
      <c r="L38" s="26"/>
    </row>
    <row r="39" spans="1:13" ht="18">
      <c r="A39" s="26"/>
      <c r="B39" s="26"/>
      <c r="C39" s="26"/>
      <c r="D39" s="26">
        <f>D38/C38*100</f>
        <v>89.62033600383103</v>
      </c>
      <c r="E39" s="26"/>
      <c r="F39" s="26"/>
      <c r="G39" s="26"/>
      <c r="H39" s="26"/>
      <c r="I39" s="23"/>
      <c r="J39" s="23"/>
      <c r="K39" s="26"/>
      <c r="L39" s="26"/>
      <c r="M39" s="33"/>
    </row>
    <row r="40" spans="1:12" ht="18">
      <c r="A40" s="26"/>
      <c r="B40" s="26"/>
      <c r="C40" s="26"/>
      <c r="D40" s="26"/>
      <c r="E40" s="26"/>
      <c r="F40" s="23"/>
      <c r="G40" s="23"/>
      <c r="H40" s="34"/>
      <c r="I40" s="23"/>
      <c r="J40" s="23"/>
      <c r="K40" s="34"/>
      <c r="L40" s="26"/>
    </row>
    <row r="41" spans="1:13" ht="18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33"/>
    </row>
    <row r="42" spans="9:11" ht="12.75">
      <c r="I42" s="33"/>
      <c r="J42" s="33"/>
      <c r="K42" s="35"/>
    </row>
    <row r="43" spans="6:8" ht="12.75">
      <c r="F43" s="33"/>
      <c r="G43" s="33"/>
      <c r="H43" s="35"/>
    </row>
    <row r="44" ht="12.75">
      <c r="I44" s="33"/>
    </row>
    <row r="45" spans="6:8" ht="12.75">
      <c r="F45" s="33"/>
      <c r="G45" s="33"/>
      <c r="H45" s="35"/>
    </row>
    <row r="47" spans="4:8" ht="12.75">
      <c r="D47">
        <f>F47/F9*100</f>
        <v>0</v>
      </c>
      <c r="F47" s="33"/>
      <c r="G47" s="33"/>
      <c r="H47" s="35"/>
    </row>
  </sheetData>
  <sheetProtection/>
  <mergeCells count="11">
    <mergeCell ref="J5:K7"/>
    <mergeCell ref="A4:A8"/>
    <mergeCell ref="J1:K1"/>
    <mergeCell ref="A2:K2"/>
    <mergeCell ref="I3:K3"/>
    <mergeCell ref="I4:K4"/>
    <mergeCell ref="F4:H4"/>
    <mergeCell ref="F5:F7"/>
    <mergeCell ref="I5:I7"/>
    <mergeCell ref="C5:E7"/>
    <mergeCell ref="G5:H7"/>
  </mergeCells>
  <printOptions horizontalCentered="1" verticalCentered="1"/>
  <pageMargins left="0.3937007874015748" right="0" top="0.29" bottom="0.3937007874015748" header="0.55" footer="0.2"/>
  <pageSetup fitToHeight="1" fitToWidth="1" horizontalDpi="300" verticalDpi="300" orientation="landscape" paperSize="9" scale="75" r:id="rId1"/>
  <headerFooter alignWithMargins="0">
    <oddFooter>&amp;LАчкасова 705-16-05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Monitorihg</dc:creator>
  <cp:keywords/>
  <dc:description/>
  <cp:lastModifiedBy>Alla</cp:lastModifiedBy>
  <cp:lastPrinted>2017-09-22T06:52:17Z</cp:lastPrinted>
  <dcterms:created xsi:type="dcterms:W3CDTF">2017-03-21T10:35:41Z</dcterms:created>
  <dcterms:modified xsi:type="dcterms:W3CDTF">2017-09-22T06:52:20Z</dcterms:modified>
  <cp:category/>
  <cp:version/>
  <cp:contentType/>
  <cp:contentStatus/>
</cp:coreProperties>
</file>