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Форма ГУЕ прокурат)" sheetId="1" r:id="rId1"/>
  </sheets>
  <externalReferences>
    <externalReference r:id="rId4"/>
  </externalReferences>
  <definedNames>
    <definedName name="_xlnm.Print_Area" localSheetId="0">'Форма ГУЕ прокурат)'!$A$2:$E$82</definedName>
  </definedNames>
  <calcPr fullCalcOnLoad="1"/>
</workbook>
</file>

<file path=xl/sharedStrings.xml><?xml version="1.0" encoding="utf-8"?>
<sst xmlns="http://schemas.openxmlformats.org/spreadsheetml/2006/main" count="90" uniqueCount="88">
  <si>
    <t>Інформація  щодо стану розрахунків споживачів області за електричну енергію та природний газ за 7 місяців 2016 року</t>
  </si>
  <si>
    <t>Район (місто)</t>
  </si>
  <si>
    <t>Електрична енергія 
(по всіх категоріях споживачів)</t>
  </si>
  <si>
    <t>Природний газ
(населення та бюджетні установи)</t>
  </si>
  <si>
    <t>Різниця боргу</t>
  </si>
  <si>
    <t>% сплати</t>
  </si>
  <si>
    <t>Темп приросту, зменшення заборгованості,%</t>
  </si>
  <si>
    <t>ЕЕ на 01.01.16</t>
  </si>
  <si>
    <t>Газ на 01.01.16</t>
  </si>
  <si>
    <t>ЕЕ</t>
  </si>
  <si>
    <t>Газ</t>
  </si>
  <si>
    <t>ВСЬОГО:</t>
  </si>
  <si>
    <t>м.Харків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</si>
  <si>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</si>
  <si>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</si>
  <si>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</si>
  <si>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</si>
  <si>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</si>
  <si>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</si>
  <si>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</si>
  <si>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Фрунзенський</t>
  </si>
  <si>
    <t>Червонозаводський</t>
  </si>
  <si>
    <t>Населення м.Харкова</t>
  </si>
  <si>
    <t>Райони області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</si>
  <si>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</si>
  <si>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</si>
  <si>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</si>
  <si>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</si>
  <si>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</si>
  <si>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</si>
  <si>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</si>
  <si>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</si>
  <si>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</si>
  <si>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</si>
  <si>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</si>
  <si>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</si>
  <si>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</si>
  <si>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</si>
  <si>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</si>
  <si>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</si>
  <si>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</si>
  <si>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</si>
  <si>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Куп`янський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</si>
  <si>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</si>
  <si>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</si>
  <si>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</si>
  <si>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</si>
  <si>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</si>
  <si>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</si>
  <si>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</si>
  <si>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</si>
  <si>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 xml:space="preserve">РАЗОМ міста області </t>
  </si>
  <si>
    <t>м.Ізюм</t>
  </si>
  <si>
    <t>м.Куп`янськ</t>
  </si>
  <si>
    <t>м.Лозова</t>
  </si>
  <si>
    <t>м.Люботин</t>
  </si>
  <si>
    <t>м.Первомайський</t>
  </si>
  <si>
    <t>м.Чугуїв</t>
  </si>
  <si>
    <t>Окремо:</t>
  </si>
  <si>
    <t>Харківкомунпромвод</t>
  </si>
  <si>
    <t>Харківкомуночиствод</t>
  </si>
  <si>
    <t>Харківські теплові мережі</t>
  </si>
  <si>
    <t>Підприємства обласних теплових мереж</t>
  </si>
  <si>
    <t>ОВО "Харківтеплоенерго"</t>
  </si>
  <si>
    <t>Південна залізниця</t>
  </si>
  <si>
    <t>Придніпровська залізниця</t>
  </si>
  <si>
    <t>Донецька залізниця</t>
  </si>
  <si>
    <t>ДК "Укртрансгаз"</t>
  </si>
  <si>
    <t>ДК "Укргазвидобування"</t>
  </si>
  <si>
    <t xml:space="preserve">АКП "Міжнародний аеропорт" </t>
  </si>
  <si>
    <t>ВАТ "ХТЗ"</t>
  </si>
  <si>
    <t>ДП "Завод ім. Малишева"</t>
  </si>
  <si>
    <t>ДП "Хімпром"</t>
  </si>
  <si>
    <t>КП "Міськелектротранс"</t>
  </si>
  <si>
    <t>ВАТ "Укртелеком"</t>
  </si>
  <si>
    <t>ХОРТПЦ</t>
  </si>
  <si>
    <t>Зміївська ТЕС</t>
  </si>
  <si>
    <t>ДП "Харківська ТЕЦ-5"</t>
  </si>
  <si>
    <t>Служба постачання Харківського метрополітену</t>
  </si>
  <si>
    <t>ДП "ТЕЦ-2 "Есхар"</t>
  </si>
  <si>
    <t>Районні теплові мережі</t>
  </si>
  <si>
    <t>Харківтеплоенерго</t>
  </si>
  <si>
    <t>ТЕЦ-5</t>
  </si>
  <si>
    <t>Начальник управління паливно-енергетичного комплексу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</si>
  <si>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</si>
  <si>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О.О. Белоцький </t>
  </si>
  <si>
    <t>Ачкасова 705 16 05</t>
  </si>
  <si>
    <t xml:space="preserve">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</si>
</sst>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#,##0.0"/>
    <numFmt numFmtId="186" formatCode="0.0"/>
    <numFmt numFmtId="187" formatCode="_-* #,##0_г_р_н_._-;\-* #,##0_г_р_н_._-;_-* &quot;-&quot;_г_р_н_._-;_-@_-"/>
    <numFmt numFmtId="188" formatCode="_-* #,##0.00_г_р_н_._-;\-* #,##0.00_г_р_н_._-;_-* &quot;-&quot;??_г_р_н_._-;_-@_-"/>
    <numFmt numFmtId="189" formatCode="0.00000"/>
    <numFmt numFmtId="190" formatCode="0.0000"/>
    <numFmt numFmtId="191" formatCode="0.000"/>
    <numFmt numFmtId="192" formatCode="0.00000000"/>
    <numFmt numFmtId="193" formatCode="0.0000000"/>
    <numFmt numFmtId="194" formatCode="0.000000"/>
    <numFmt numFmtId="195" formatCode="0.000%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19"/>
      <name val="Times New Roman"/>
      <family val="2"/>
    </font>
    <font>
      <u val="single"/>
      <sz val="6"/>
      <color indexed="36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4"/>
      <name val="Arial"/>
      <family val="2"/>
    </font>
    <font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6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1" applyNumberFormat="0" applyAlignment="0" applyProtection="0"/>
    <xf numFmtId="0" fontId="10" fillId="19" borderId="2" applyNumberFormat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8" borderId="1" applyNumberFormat="0" applyAlignment="0" applyProtection="0"/>
    <xf numFmtId="0" fontId="17" fillId="0" borderId="6" applyNumberFormat="0" applyFill="0" applyAlignment="0" applyProtection="0"/>
    <xf numFmtId="0" fontId="18" fillId="29" borderId="0" applyNumberFormat="0" applyBorder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20" fillId="25" borderId="8" applyNumberFormat="0" applyAlignment="0" applyProtection="0"/>
    <xf numFmtId="0" fontId="21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7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32" borderId="0" applyNumberFormat="0" applyBorder="0" applyAlignment="0" applyProtection="0"/>
    <xf numFmtId="0" fontId="23" fillId="8" borderId="1" applyNumberFormat="0" applyAlignment="0" applyProtection="0"/>
    <xf numFmtId="0" fontId="16" fillId="8" borderId="1" applyNumberFormat="0" applyAlignment="0" applyProtection="0"/>
    <xf numFmtId="9" fontId="0" fillId="0" borderId="0" applyFont="0" applyFill="0" applyBorder="0" applyAlignment="0" applyProtection="0"/>
    <xf numFmtId="0" fontId="24" fillId="33" borderId="8" applyNumberFormat="0" applyAlignment="0" applyProtection="0"/>
    <xf numFmtId="0" fontId="20" fillId="33" borderId="8" applyNumberFormat="0" applyAlignment="0" applyProtection="0"/>
    <xf numFmtId="0" fontId="25" fillId="33" borderId="1" applyNumberFormat="0" applyAlignment="0" applyProtection="0"/>
    <xf numFmtId="0" fontId="26" fillId="33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10" applyNumberFormat="0" applyFill="0" applyAlignment="0" applyProtection="0"/>
    <xf numFmtId="0" fontId="13" fillId="0" borderId="11" applyNumberFormat="0" applyFill="0" applyAlignment="0" applyProtection="0"/>
    <xf numFmtId="0" fontId="29" fillId="0" borderId="12" applyNumberFormat="0" applyFill="0" applyAlignment="0" applyProtection="0"/>
    <xf numFmtId="0" fontId="14" fillId="0" borderId="4" applyNumberFormat="0" applyFill="0" applyAlignment="0" applyProtection="0"/>
    <xf numFmtId="0" fontId="30" fillId="0" borderId="13" applyNumberFormat="0" applyFill="0" applyAlignment="0" applyProtection="0"/>
    <xf numFmtId="0" fontId="15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1" fillId="0" borderId="16" applyNumberFormat="0" applyFill="0" applyAlignment="0" applyProtection="0"/>
    <xf numFmtId="0" fontId="32" fillId="34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19" fillId="0" borderId="0">
      <alignment/>
      <protection/>
    </xf>
    <xf numFmtId="0" fontId="19" fillId="0" borderId="0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19" fillId="5" borderId="7" applyNumberFormat="0" applyFont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97">
    <xf numFmtId="0" fontId="0" fillId="0" borderId="0" xfId="0" applyAlignment="1">
      <alignment/>
    </xf>
    <xf numFmtId="22" fontId="4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Continuous" vertical="center" wrapText="1"/>
    </xf>
    <xf numFmtId="0" fontId="43" fillId="33" borderId="25" xfId="0" applyFont="1" applyFill="1" applyBorder="1" applyAlignment="1">
      <alignment horizontal="centerContinuous" vertical="center" wrapText="1"/>
    </xf>
    <xf numFmtId="0" fontId="43" fillId="33" borderId="26" xfId="0" applyFont="1" applyFill="1" applyBorder="1" applyAlignment="1">
      <alignment horizontal="centerContinuous" vertical="center" wrapText="1"/>
    </xf>
    <xf numFmtId="0" fontId="41" fillId="36" borderId="0" xfId="0" applyFont="1" applyFill="1" applyAlignment="1">
      <alignment wrapText="1"/>
    </xf>
    <xf numFmtId="1" fontId="41" fillId="2" borderId="0" xfId="0" applyNumberFormat="1" applyFont="1" applyFill="1" applyAlignment="1">
      <alignment wrapText="1"/>
    </xf>
    <xf numFmtId="0" fontId="41" fillId="0" borderId="0" xfId="0" applyFont="1" applyAlignment="1">
      <alignment horizontal="right"/>
    </xf>
    <xf numFmtId="0" fontId="44" fillId="33" borderId="27" xfId="0" applyFont="1" applyFill="1" applyBorder="1" applyAlignment="1">
      <alignment/>
    </xf>
    <xf numFmtId="184" fontId="44" fillId="33" borderId="27" xfId="100" applyNumberFormat="1" applyFont="1" applyFill="1" applyBorder="1" applyAlignment="1">
      <alignment horizontal="right"/>
    </xf>
    <xf numFmtId="9" fontId="44" fillId="33" borderId="28" xfId="0" applyNumberFormat="1" applyFont="1" applyFill="1" applyBorder="1" applyAlignment="1">
      <alignment/>
    </xf>
    <xf numFmtId="184" fontId="44" fillId="33" borderId="29" xfId="100" applyNumberFormat="1" applyFont="1" applyFill="1" applyBorder="1" applyAlignment="1">
      <alignment/>
    </xf>
    <xf numFmtId="9" fontId="44" fillId="33" borderId="27" xfId="100" applyFont="1" applyFill="1" applyBorder="1" applyAlignment="1">
      <alignment/>
    </xf>
    <xf numFmtId="0" fontId="45" fillId="0" borderId="18" xfId="0" applyFont="1" applyBorder="1" applyAlignment="1">
      <alignment/>
    </xf>
    <xf numFmtId="1" fontId="45" fillId="0" borderId="18" xfId="0" applyNumberFormat="1" applyFont="1" applyBorder="1" applyAlignment="1">
      <alignment/>
    </xf>
    <xf numFmtId="1" fontId="45" fillId="0" borderId="0" xfId="0" applyNumberFormat="1" applyFont="1" applyAlignment="1">
      <alignment/>
    </xf>
    <xf numFmtId="184" fontId="44" fillId="33" borderId="30" xfId="100" applyNumberFormat="1" applyFont="1" applyFill="1" applyBorder="1" applyAlignment="1">
      <alignment horizontal="right"/>
    </xf>
    <xf numFmtId="9" fontId="44" fillId="33" borderId="27" xfId="0" applyNumberFormat="1" applyFont="1" applyFill="1" applyBorder="1" applyAlignment="1">
      <alignment/>
    </xf>
    <xf numFmtId="0" fontId="46" fillId="33" borderId="31" xfId="0" applyFont="1" applyFill="1" applyBorder="1" applyAlignment="1">
      <alignment/>
    </xf>
    <xf numFmtId="184" fontId="46" fillId="33" borderId="32" xfId="100" applyNumberFormat="1" applyFont="1" applyFill="1" applyBorder="1" applyAlignment="1">
      <alignment horizontal="right"/>
    </xf>
    <xf numFmtId="9" fontId="46" fillId="33" borderId="33" xfId="0" applyNumberFormat="1" applyFont="1" applyFill="1" applyBorder="1" applyAlignment="1">
      <alignment/>
    </xf>
    <xf numFmtId="184" fontId="46" fillId="33" borderId="32" xfId="100" applyNumberFormat="1" applyFont="1" applyFill="1" applyBorder="1" applyAlignment="1">
      <alignment/>
    </xf>
    <xf numFmtId="9" fontId="46" fillId="33" borderId="33" xfId="100" applyFont="1" applyFill="1" applyBorder="1" applyAlignment="1">
      <alignment/>
    </xf>
    <xf numFmtId="0" fontId="41" fillId="0" borderId="18" xfId="0" applyFont="1" applyBorder="1" applyAlignment="1">
      <alignment/>
    </xf>
    <xf numFmtId="1" fontId="41" fillId="0" borderId="18" xfId="0" applyNumberFormat="1" applyFont="1" applyBorder="1" applyAlignment="1">
      <alignment/>
    </xf>
    <xf numFmtId="0" fontId="46" fillId="33" borderId="34" xfId="0" applyFont="1" applyFill="1" applyBorder="1" applyAlignment="1">
      <alignment/>
    </xf>
    <xf numFmtId="184" fontId="46" fillId="33" borderId="34" xfId="100" applyNumberFormat="1" applyFont="1" applyFill="1" applyBorder="1" applyAlignment="1">
      <alignment horizontal="right"/>
    </xf>
    <xf numFmtId="9" fontId="46" fillId="33" borderId="35" xfId="0" applyNumberFormat="1" applyFont="1" applyFill="1" applyBorder="1" applyAlignment="1">
      <alignment/>
    </xf>
    <xf numFmtId="184" fontId="46" fillId="33" borderId="34" xfId="100" applyNumberFormat="1" applyFont="1" applyFill="1" applyBorder="1" applyAlignment="1">
      <alignment/>
    </xf>
    <xf numFmtId="9" fontId="46" fillId="33" borderId="35" xfId="100" applyFont="1" applyFill="1" applyBorder="1" applyAlignment="1">
      <alignment/>
    </xf>
    <xf numFmtId="184" fontId="46" fillId="33" borderId="36" xfId="100" applyNumberFormat="1" applyFont="1" applyFill="1" applyBorder="1" applyAlignment="1">
      <alignment horizontal="right"/>
    </xf>
    <xf numFmtId="9" fontId="46" fillId="33" borderId="37" xfId="0" applyNumberFormat="1" applyFont="1" applyFill="1" applyBorder="1" applyAlignment="1">
      <alignment/>
    </xf>
    <xf numFmtId="184" fontId="46" fillId="33" borderId="36" xfId="100" applyNumberFormat="1" applyFont="1" applyFill="1" applyBorder="1" applyAlignment="1">
      <alignment/>
    </xf>
    <xf numFmtId="9" fontId="46" fillId="33" borderId="37" xfId="100" applyFont="1" applyFill="1" applyBorder="1" applyAlignment="1">
      <alignment/>
    </xf>
    <xf numFmtId="0" fontId="46" fillId="33" borderId="38" xfId="0" applyFont="1" applyFill="1" applyBorder="1" applyAlignment="1">
      <alignment/>
    </xf>
    <xf numFmtId="184" fontId="44" fillId="33" borderId="39" xfId="100" applyNumberFormat="1" applyFont="1" applyFill="1" applyBorder="1" applyAlignment="1">
      <alignment horizontal="right"/>
    </xf>
    <xf numFmtId="9" fontId="46" fillId="33" borderId="40" xfId="0" applyNumberFormat="1" applyFont="1" applyFill="1" applyBorder="1" applyAlignment="1">
      <alignment/>
    </xf>
    <xf numFmtId="184" fontId="44" fillId="33" borderId="39" xfId="100" applyNumberFormat="1" applyFont="1" applyFill="1" applyBorder="1" applyAlignment="1">
      <alignment/>
    </xf>
    <xf numFmtId="9" fontId="44" fillId="33" borderId="39" xfId="100" applyFont="1" applyFill="1" applyBorder="1" applyAlignment="1">
      <alignment/>
    </xf>
    <xf numFmtId="0" fontId="44" fillId="33" borderId="41" xfId="0" applyFont="1" applyFill="1" applyBorder="1" applyAlignment="1">
      <alignment horizontal="left"/>
    </xf>
    <xf numFmtId="184" fontId="44" fillId="33" borderId="27" xfId="100" applyNumberFormat="1" applyFont="1" applyFill="1" applyBorder="1" applyAlignment="1">
      <alignment/>
    </xf>
    <xf numFmtId="9" fontId="44" fillId="33" borderId="28" xfId="100" applyFont="1" applyFill="1" applyBorder="1" applyAlignment="1">
      <alignment/>
    </xf>
    <xf numFmtId="184" fontId="46" fillId="33" borderId="33" xfId="100" applyNumberFormat="1" applyFont="1" applyFill="1" applyBorder="1" applyAlignment="1">
      <alignment horizontal="right"/>
    </xf>
    <xf numFmtId="184" fontId="46" fillId="33" borderId="33" xfId="100" applyNumberFormat="1" applyFont="1" applyFill="1" applyBorder="1" applyAlignment="1">
      <alignment/>
    </xf>
    <xf numFmtId="184" fontId="46" fillId="33" borderId="35" xfId="100" applyNumberFormat="1" applyFont="1" applyFill="1" applyBorder="1" applyAlignment="1">
      <alignment horizontal="right"/>
    </xf>
    <xf numFmtId="184" fontId="46" fillId="33" borderId="35" xfId="100" applyNumberFormat="1" applyFont="1" applyFill="1" applyBorder="1" applyAlignment="1">
      <alignment/>
    </xf>
    <xf numFmtId="9" fontId="46" fillId="0" borderId="35" xfId="100" applyFont="1" applyFill="1" applyBorder="1" applyAlignment="1">
      <alignment/>
    </xf>
    <xf numFmtId="1" fontId="41" fillId="36" borderId="0" xfId="0" applyNumberFormat="1" applyFont="1" applyFill="1" applyAlignment="1">
      <alignment/>
    </xf>
    <xf numFmtId="0" fontId="46" fillId="0" borderId="34" xfId="0" applyFont="1" applyFill="1" applyBorder="1" applyAlignment="1">
      <alignment/>
    </xf>
    <xf numFmtId="0" fontId="0" fillId="0" borderId="0" xfId="0" applyFill="1" applyAlignment="1">
      <alignment/>
    </xf>
    <xf numFmtId="0" fontId="41" fillId="0" borderId="18" xfId="0" applyFont="1" applyFill="1" applyBorder="1" applyAlignment="1">
      <alignment/>
    </xf>
    <xf numFmtId="1" fontId="41" fillId="0" borderId="18" xfId="0" applyNumberFormat="1" applyFont="1" applyFill="1" applyBorder="1" applyAlignment="1">
      <alignment/>
    </xf>
    <xf numFmtId="184" fontId="46" fillId="33" borderId="37" xfId="100" applyNumberFormat="1" applyFont="1" applyFill="1" applyBorder="1" applyAlignment="1">
      <alignment horizontal="right"/>
    </xf>
    <xf numFmtId="184" fontId="46" fillId="33" borderId="37" xfId="100" applyNumberFormat="1" applyFont="1" applyFill="1" applyBorder="1" applyAlignment="1">
      <alignment/>
    </xf>
    <xf numFmtId="3" fontId="44" fillId="33" borderId="41" xfId="0" applyNumberFormat="1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46" fillId="33" borderId="42" xfId="0" applyFont="1" applyFill="1" applyBorder="1" applyAlignment="1">
      <alignment/>
    </xf>
    <xf numFmtId="184" fontId="46" fillId="33" borderId="31" xfId="100" applyNumberFormat="1" applyFont="1" applyFill="1" applyBorder="1" applyAlignment="1">
      <alignment horizontal="right"/>
    </xf>
    <xf numFmtId="184" fontId="46" fillId="33" borderId="43" xfId="100" applyNumberFormat="1" applyFont="1" applyFill="1" applyBorder="1" applyAlignment="1">
      <alignment/>
    </xf>
    <xf numFmtId="9" fontId="46" fillId="0" borderId="33" xfId="100" applyFont="1" applyFill="1" applyBorder="1" applyAlignment="1">
      <alignment/>
    </xf>
    <xf numFmtId="0" fontId="46" fillId="33" borderId="35" xfId="0" applyFont="1" applyFill="1" applyBorder="1" applyAlignment="1">
      <alignment/>
    </xf>
    <xf numFmtId="184" fontId="46" fillId="33" borderId="44" xfId="100" applyNumberFormat="1" applyFont="1" applyFill="1" applyBorder="1" applyAlignment="1">
      <alignment/>
    </xf>
    <xf numFmtId="0" fontId="46" fillId="33" borderId="45" xfId="0" applyFont="1" applyFill="1" applyBorder="1" applyAlignment="1">
      <alignment/>
    </xf>
    <xf numFmtId="184" fontId="46" fillId="33" borderId="38" xfId="100" applyNumberFormat="1" applyFont="1" applyFill="1" applyBorder="1" applyAlignment="1">
      <alignment horizontal="right"/>
    </xf>
    <xf numFmtId="9" fontId="46" fillId="33" borderId="45" xfId="0" applyNumberFormat="1" applyFont="1" applyFill="1" applyBorder="1" applyAlignment="1">
      <alignment/>
    </xf>
    <xf numFmtId="184" fontId="46" fillId="33" borderId="46" xfId="100" applyNumberFormat="1" applyFont="1" applyFill="1" applyBorder="1" applyAlignment="1">
      <alignment/>
    </xf>
    <xf numFmtId="9" fontId="46" fillId="33" borderId="45" xfId="100" applyFont="1" applyFill="1" applyBorder="1" applyAlignment="1">
      <alignment/>
    </xf>
    <xf numFmtId="1" fontId="41" fillId="0" borderId="0" xfId="0" applyNumberFormat="1" applyFont="1" applyFill="1" applyAlignment="1">
      <alignment/>
    </xf>
    <xf numFmtId="184" fontId="46" fillId="33" borderId="27" xfId="100" applyNumberFormat="1" applyFont="1" applyFill="1" applyBorder="1" applyAlignment="1">
      <alignment horizontal="right"/>
    </xf>
    <xf numFmtId="9" fontId="46" fillId="33" borderId="27" xfId="0" applyNumberFormat="1" applyFont="1" applyFill="1" applyBorder="1" applyAlignment="1">
      <alignment/>
    </xf>
    <xf numFmtId="184" fontId="46" fillId="33" borderId="27" xfId="100" applyNumberFormat="1" applyFont="1" applyFill="1" applyBorder="1" applyAlignment="1">
      <alignment/>
    </xf>
    <xf numFmtId="9" fontId="46" fillId="33" borderId="27" xfId="100" applyFont="1" applyFill="1" applyBorder="1" applyAlignment="1">
      <alignment/>
    </xf>
    <xf numFmtId="0" fontId="47" fillId="33" borderId="31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9" fontId="46" fillId="33" borderId="47" xfId="0" applyNumberFormat="1" applyFont="1" applyFill="1" applyBorder="1" applyAlignment="1">
      <alignment/>
    </xf>
    <xf numFmtId="9" fontId="48" fillId="33" borderId="47" xfId="100" applyFont="1" applyFill="1" applyBorder="1" applyAlignment="1">
      <alignment/>
    </xf>
    <xf numFmtId="0" fontId="47" fillId="33" borderId="34" xfId="0" applyFont="1" applyFill="1" applyBorder="1" applyAlignment="1">
      <alignment horizontal="left" vertical="center"/>
    </xf>
    <xf numFmtId="9" fontId="46" fillId="33" borderId="18" xfId="0" applyNumberFormat="1" applyFont="1" applyFill="1" applyBorder="1" applyAlignment="1">
      <alignment/>
    </xf>
    <xf numFmtId="9" fontId="48" fillId="33" borderId="18" xfId="100" applyFont="1" applyFill="1" applyBorder="1" applyAlignment="1">
      <alignment/>
    </xf>
    <xf numFmtId="0" fontId="47" fillId="33" borderId="38" xfId="0" applyFont="1" applyFill="1" applyBorder="1" applyAlignment="1">
      <alignment horizontal="left" vertical="center"/>
    </xf>
    <xf numFmtId="1" fontId="47" fillId="33" borderId="48" xfId="0" applyNumberFormat="1" applyFont="1" applyFill="1" applyBorder="1" applyAlignment="1">
      <alignment horizontal="left" vertical="center" wrapText="1"/>
    </xf>
    <xf numFmtId="0" fontId="47" fillId="33" borderId="36" xfId="0" applyFont="1" applyFill="1" applyBorder="1" applyAlignment="1">
      <alignment horizontal="left" vertical="center"/>
    </xf>
    <xf numFmtId="9" fontId="48" fillId="33" borderId="0" xfId="100" applyFont="1" applyFill="1" applyBorder="1" applyAlignment="1">
      <alignment/>
    </xf>
    <xf numFmtId="0" fontId="49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/>
    </xf>
    <xf numFmtId="0" fontId="47" fillId="33" borderId="0" xfId="0" applyFont="1" applyFill="1" applyAlignment="1">
      <alignment/>
    </xf>
  </cellXfs>
  <cellStyles count="12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20% - Акцент6 2" xfId="25"/>
    <cellStyle name="40% - Акцент1" xfId="26"/>
    <cellStyle name="40% - Акцент1 2" xfId="27"/>
    <cellStyle name="40% - Акцент2" xfId="28"/>
    <cellStyle name="40% - Акцент3" xfId="29"/>
    <cellStyle name="40% - Акцент3 2" xfId="30"/>
    <cellStyle name="40% - Акцент4" xfId="31"/>
    <cellStyle name="40% - Акцент4 2" xfId="32"/>
    <cellStyle name="40% - Акцент5" xfId="33"/>
    <cellStyle name="40% - Акцент6" xfId="34"/>
    <cellStyle name="40% - Акцент6 2" xfId="35"/>
    <cellStyle name="60% - Акцент1" xfId="36"/>
    <cellStyle name="60% - Акцент1 2" xfId="37"/>
    <cellStyle name="60% - Акцент2" xfId="38"/>
    <cellStyle name="60% - Акцент3" xfId="39"/>
    <cellStyle name="60% - Акцент3 2" xfId="40"/>
    <cellStyle name="60% - Акцент4" xfId="41"/>
    <cellStyle name="60% - Акцент4 2" xfId="42"/>
    <cellStyle name="60% - Акцент5" xfId="43"/>
    <cellStyle name="60% - Акцент6" xfId="44"/>
    <cellStyle name="60% - Акцент6 2" xfId="45"/>
    <cellStyle name="Accent1" xfId="46"/>
    <cellStyle name="Accent1 - 20%" xfId="47"/>
    <cellStyle name="Accent1 - 40%" xfId="48"/>
    <cellStyle name="Accent1 - 60%" xfId="49"/>
    <cellStyle name="Accent2" xfId="50"/>
    <cellStyle name="Accent2 - 20%" xfId="51"/>
    <cellStyle name="Accent2 - 40%" xfId="52"/>
    <cellStyle name="Accent2 - 60%" xfId="53"/>
    <cellStyle name="Accent3" xfId="54"/>
    <cellStyle name="Accent3 - 20%" xfId="55"/>
    <cellStyle name="Accent3 - 40%" xfId="56"/>
    <cellStyle name="Accent3 - 60%" xfId="57"/>
    <cellStyle name="Accent4" xfId="58"/>
    <cellStyle name="Accent4 - 20%" xfId="59"/>
    <cellStyle name="Accent4 - 40%" xfId="60"/>
    <cellStyle name="Accent4 - 60%" xfId="61"/>
    <cellStyle name="Accent5" xfId="62"/>
    <cellStyle name="Accent5 - 20%" xfId="63"/>
    <cellStyle name="Accent5 - 40%" xfId="64"/>
    <cellStyle name="Accent5 - 60%" xfId="65"/>
    <cellStyle name="Accent6" xfId="66"/>
    <cellStyle name="Accent6 - 20%" xfId="67"/>
    <cellStyle name="Accent6 - 40%" xfId="68"/>
    <cellStyle name="Accent6 - 60%" xfId="69"/>
    <cellStyle name="Bad" xfId="70"/>
    <cellStyle name="Calculation" xfId="71"/>
    <cellStyle name="Check Cell" xfId="72"/>
    <cellStyle name="Emphasis 1" xfId="73"/>
    <cellStyle name="Emphasis 2" xfId="74"/>
    <cellStyle name="Emphasis 3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Sheet Title" xfId="87"/>
    <cellStyle name="Total" xfId="88"/>
    <cellStyle name="Warning Text" xfId="89"/>
    <cellStyle name="Акцент1" xfId="90"/>
    <cellStyle name="Акцент1 2" xfId="91"/>
    <cellStyle name="Акцент2" xfId="92"/>
    <cellStyle name="Акцент3" xfId="93"/>
    <cellStyle name="Акцент4" xfId="94"/>
    <cellStyle name="Акцент4 2" xfId="95"/>
    <cellStyle name="Акцент5" xfId="96"/>
    <cellStyle name="Акцент6" xfId="97"/>
    <cellStyle name="Ввод " xfId="98"/>
    <cellStyle name="Ввод  2" xfId="99"/>
    <cellStyle name="Percent" xfId="100"/>
    <cellStyle name="Вывод" xfId="101"/>
    <cellStyle name="Вывод 2" xfId="102"/>
    <cellStyle name="Вычисление" xfId="103"/>
    <cellStyle name="Вычисление 2" xfId="104"/>
    <cellStyle name="Гиперссылка 2" xfId="105"/>
    <cellStyle name="Hyperlink" xfId="106"/>
    <cellStyle name="Currency" xfId="107"/>
    <cellStyle name="Currency [0]" xfId="108"/>
    <cellStyle name="Заголовок 1" xfId="109"/>
    <cellStyle name="Заголовок 1 2" xfId="110"/>
    <cellStyle name="Заголовок 2" xfId="111"/>
    <cellStyle name="Заголовок 2 2" xfId="112"/>
    <cellStyle name="Заголовок 3" xfId="113"/>
    <cellStyle name="Заголовок 3 2" xfId="114"/>
    <cellStyle name="Заголовок 4" xfId="115"/>
    <cellStyle name="Заголовок 4 2" xfId="116"/>
    <cellStyle name="Итог" xfId="117"/>
    <cellStyle name="Итог 2" xfId="118"/>
    <cellStyle name="Контрольная ячейка" xfId="119"/>
    <cellStyle name="Название" xfId="120"/>
    <cellStyle name="Название 2" xfId="121"/>
    <cellStyle name="Нейтральный" xfId="122"/>
    <cellStyle name="Обычный 2" xfId="123"/>
    <cellStyle name="Обычный_Форма1" xfId="124"/>
    <cellStyle name="Followed Hyperlink" xfId="125"/>
    <cellStyle name="Плохой" xfId="126"/>
    <cellStyle name="Пояснение" xfId="127"/>
    <cellStyle name="Примечание" xfId="128"/>
    <cellStyle name="Примечание 2" xfId="129"/>
    <cellStyle name="Связанная ячейка" xfId="130"/>
    <cellStyle name="Текст предупреждения" xfId="131"/>
    <cellStyle name="Тысячи [0]_Форма 1 - 1" xfId="132"/>
    <cellStyle name="Тысячи_Форма 1 - 1" xfId="133"/>
    <cellStyle name="Comma" xfId="134"/>
    <cellStyle name="Comma [0]" xfId="135"/>
    <cellStyle name="Хороший" xfId="1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itoring\&#1073;&#1072;&#1079;&#1072;%20(d)\&#1060;&#1054;&#1056;&#1052;&#1048;\2016\&#1060;&#1086;&#1088;&#1084;&#1080;%201-4\07\&#1060;&#1086;&#1088;&#1084;&#1072;%201%20(&#1088;&#1091;&#10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3)"/>
      <sheetName val="ФОРМА-1"/>
      <sheetName val="Форма ГУЕ прокурат)"/>
      <sheetName val="Рейтинг"/>
      <sheetName val="Сорт ЕЕ"/>
      <sheetName val="Сорт ГАЗ"/>
      <sheetName val="Лист1"/>
    </sheetNames>
    <sheetDataSet>
      <sheetData sheetId="1">
        <row r="7">
          <cell r="F7">
            <v>1196292</v>
          </cell>
          <cell r="I7">
            <v>0.9397612777650561</v>
          </cell>
          <cell r="J7">
            <v>1284129.9129547619</v>
          </cell>
          <cell r="M7">
            <v>0.758540971019656</v>
          </cell>
        </row>
        <row r="8">
          <cell r="F8">
            <v>237538</v>
          </cell>
          <cell r="I8">
            <v>0.9849090380018196</v>
          </cell>
          <cell r="J8">
            <v>549574.1148593599</v>
          </cell>
          <cell r="M8">
            <v>0.7637984844772241</v>
          </cell>
        </row>
        <row r="9">
          <cell r="F9">
            <v>34779</v>
          </cell>
          <cell r="I9">
            <v>0.9919051732187879</v>
          </cell>
          <cell r="J9">
            <v>60411.981342800005</v>
          </cell>
          <cell r="M9">
            <v>0.744899754452369</v>
          </cell>
        </row>
        <row r="10">
          <cell r="F10">
            <v>16010</v>
          </cell>
          <cell r="I10">
            <v>0.9980595298382784</v>
          </cell>
          <cell r="J10">
            <v>58322.817557720016</v>
          </cell>
          <cell r="M10">
            <v>0.9252493015303704</v>
          </cell>
        </row>
        <row r="11">
          <cell r="F11">
            <v>56018</v>
          </cell>
          <cell r="I11">
            <v>0.9710349657104221</v>
          </cell>
          <cell r="J11">
            <v>83311.86964312</v>
          </cell>
          <cell r="M11">
            <v>0.7985511092901909</v>
          </cell>
        </row>
        <row r="12">
          <cell r="F12">
            <v>19139</v>
          </cell>
          <cell r="I12">
            <v>0.9880215028631529</v>
          </cell>
          <cell r="J12">
            <v>50187.330624240014</v>
          </cell>
          <cell r="M12">
            <v>0.6360587475296021</v>
          </cell>
        </row>
        <row r="13">
          <cell r="F13">
            <v>17553</v>
          </cell>
          <cell r="I13">
            <v>0.9853740706319702</v>
          </cell>
          <cell r="J13">
            <v>51229.88229159996</v>
          </cell>
          <cell r="M13">
            <v>0.9091004220339911</v>
          </cell>
        </row>
        <row r="14">
          <cell r="F14">
            <v>39243</v>
          </cell>
          <cell r="I14">
            <v>0.9719667760544694</v>
          </cell>
          <cell r="J14">
            <v>90697.71924635998</v>
          </cell>
          <cell r="M14">
            <v>0.5338827166776843</v>
          </cell>
        </row>
        <row r="15">
          <cell r="F15">
            <v>24996</v>
          </cell>
          <cell r="I15">
            <v>0.9962676672920575</v>
          </cell>
          <cell r="J15">
            <v>51022.85342800002</v>
          </cell>
          <cell r="M15">
            <v>0.662313255012377</v>
          </cell>
        </row>
        <row r="16">
          <cell r="F16">
            <v>18192</v>
          </cell>
          <cell r="I16">
            <v>0.9883740242484637</v>
          </cell>
          <cell r="J16">
            <v>53135.32982156001</v>
          </cell>
          <cell r="M16">
            <v>0.775746230095462</v>
          </cell>
        </row>
        <row r="17">
          <cell r="F17">
            <v>11608</v>
          </cell>
          <cell r="I17">
            <v>0.9845577415179865</v>
          </cell>
          <cell r="J17">
            <v>51254.33090396</v>
          </cell>
          <cell r="M17">
            <v>0.8867723953747589</v>
          </cell>
        </row>
        <row r="18">
          <cell r="J18">
            <v>22637</v>
          </cell>
          <cell r="M18">
            <v>0.9595818142453519</v>
          </cell>
        </row>
        <row r="19">
          <cell r="F19">
            <v>115664</v>
          </cell>
          <cell r="I19">
            <v>0.9989461624098833</v>
          </cell>
          <cell r="J19">
            <v>611897.344826172</v>
          </cell>
          <cell r="M19">
            <v>0.7669797211733744</v>
          </cell>
        </row>
        <row r="20">
          <cell r="F20">
            <v>2163</v>
          </cell>
          <cell r="I20">
            <v>1.0081499734429284</v>
          </cell>
          <cell r="J20">
            <v>36462.97788612003</v>
          </cell>
          <cell r="M20">
            <v>0.8074303712148485</v>
          </cell>
        </row>
        <row r="21">
          <cell r="F21">
            <v>1780</v>
          </cell>
          <cell r="I21">
            <v>1.016842105263158</v>
          </cell>
          <cell r="J21">
            <v>5985.478733720003</v>
          </cell>
          <cell r="M21">
            <v>0.8219741920077935</v>
          </cell>
        </row>
        <row r="22">
          <cell r="F22">
            <v>1092</v>
          </cell>
          <cell r="I22">
            <v>0.9733368766055452</v>
          </cell>
          <cell r="J22">
            <v>9724.983278399997</v>
          </cell>
          <cell r="M22">
            <v>0.6498194903560297</v>
          </cell>
        </row>
        <row r="23">
          <cell r="F23">
            <v>4771</v>
          </cell>
          <cell r="I23">
            <v>0.9851668029666394</v>
          </cell>
          <cell r="J23">
            <v>24031.111376080007</v>
          </cell>
          <cell r="M23">
            <v>0.7277151356817151</v>
          </cell>
        </row>
        <row r="24">
          <cell r="F24">
            <v>1816</v>
          </cell>
          <cell r="I24">
            <v>0.9924014563875257</v>
          </cell>
          <cell r="J24">
            <v>7778.525364360001</v>
          </cell>
          <cell r="M24">
            <v>0.7003782531941608</v>
          </cell>
        </row>
        <row r="25">
          <cell r="F25">
            <v>3005</v>
          </cell>
          <cell r="I25">
            <v>0.9902076344183516</v>
          </cell>
          <cell r="J25">
            <v>16795.446941087983</v>
          </cell>
          <cell r="M25">
            <v>0.7666508032132878</v>
          </cell>
        </row>
        <row r="26">
          <cell r="F26">
            <v>1838</v>
          </cell>
          <cell r="I26">
            <v>0.9943817815327872</v>
          </cell>
          <cell r="J26">
            <v>3377.515867999993</v>
          </cell>
          <cell r="M26">
            <v>0.7900685456466059</v>
          </cell>
        </row>
        <row r="27">
          <cell r="F27">
            <v>8144</v>
          </cell>
          <cell r="I27">
            <v>0.9861506186886645</v>
          </cell>
          <cell r="J27">
            <v>16141.782356939984</v>
          </cell>
          <cell r="M27">
            <v>0.7665494986947632</v>
          </cell>
        </row>
        <row r="28">
          <cell r="F28">
            <v>862</v>
          </cell>
          <cell r="I28">
            <v>1.0000830082178136</v>
          </cell>
          <cell r="J28">
            <v>8901.706723199997</v>
          </cell>
          <cell r="M28">
            <v>0.8627710432085488</v>
          </cell>
        </row>
        <row r="29">
          <cell r="F29">
            <v>12372</v>
          </cell>
          <cell r="I29">
            <v>0.9973651591403239</v>
          </cell>
          <cell r="J29">
            <v>88157.24237236</v>
          </cell>
          <cell r="M29">
            <v>0.7973616520289601</v>
          </cell>
        </row>
        <row r="30">
          <cell r="F30">
            <v>1934</v>
          </cell>
          <cell r="I30">
            <v>1.0144888650389052</v>
          </cell>
          <cell r="J30">
            <v>4741.49744512</v>
          </cell>
          <cell r="M30">
            <v>0.8077861495448991</v>
          </cell>
        </row>
        <row r="31">
          <cell r="F31">
            <v>7769</v>
          </cell>
          <cell r="I31">
            <v>0.9890588106089726</v>
          </cell>
          <cell r="J31">
            <v>48920.33366010999</v>
          </cell>
          <cell r="M31">
            <v>0.7478203587727882</v>
          </cell>
        </row>
        <row r="32">
          <cell r="F32">
            <v>6982</v>
          </cell>
          <cell r="I32">
            <v>0.9936188003344629</v>
          </cell>
          <cell r="J32">
            <v>12278.702531920011</v>
          </cell>
          <cell r="M32">
            <v>0.7695845147395372</v>
          </cell>
        </row>
        <row r="33">
          <cell r="F33">
            <v>1299</v>
          </cell>
          <cell r="I33">
            <v>0.9868336838255463</v>
          </cell>
          <cell r="J33">
            <v>10607.534955199997</v>
          </cell>
          <cell r="M33">
            <v>0.606610564490059</v>
          </cell>
        </row>
        <row r="34">
          <cell r="F34">
            <v>1810</v>
          </cell>
          <cell r="I34">
            <v>0.9976537838068424</v>
          </cell>
          <cell r="J34">
            <v>8018.8328124</v>
          </cell>
          <cell r="M34">
            <v>0.8362930199114111</v>
          </cell>
        </row>
        <row r="35">
          <cell r="F35">
            <v>877</v>
          </cell>
          <cell r="I35">
            <v>0.9903919475369833</v>
          </cell>
          <cell r="J35">
            <v>3083.8318045880005</v>
          </cell>
          <cell r="M35">
            <v>0.7715948236593131</v>
          </cell>
        </row>
        <row r="36">
          <cell r="F36">
            <v>3211</v>
          </cell>
          <cell r="I36">
            <v>0.9848009122576815</v>
          </cell>
          <cell r="J36">
            <v>19457.82996635999</v>
          </cell>
          <cell r="M36">
            <v>0.8079879524150261</v>
          </cell>
        </row>
        <row r="37">
          <cell r="F37">
            <v>3555</v>
          </cell>
          <cell r="I37">
            <v>0.9955530502317425</v>
          </cell>
          <cell r="J37">
            <v>17858.973398403992</v>
          </cell>
          <cell r="M37">
            <v>0.724369645554366</v>
          </cell>
        </row>
        <row r="38">
          <cell r="F38">
            <v>2343</v>
          </cell>
          <cell r="I38">
            <v>0.9853994953742641</v>
          </cell>
          <cell r="J38">
            <v>11010.32595903999</v>
          </cell>
          <cell r="M38">
            <v>0.7286158610442116</v>
          </cell>
        </row>
        <row r="39">
          <cell r="F39">
            <v>2102</v>
          </cell>
          <cell r="I39">
            <v>0.9981906750173973</v>
          </cell>
          <cell r="J39">
            <v>10187.458459440018</v>
          </cell>
          <cell r="M39">
            <v>0.7840428210241803</v>
          </cell>
        </row>
        <row r="40">
          <cell r="F40">
            <v>5192</v>
          </cell>
          <cell r="I40">
            <v>0.9841222018016932</v>
          </cell>
          <cell r="J40">
            <v>21734.361914402005</v>
          </cell>
          <cell r="M40">
            <v>0.7495293679653157</v>
          </cell>
        </row>
        <row r="41">
          <cell r="F41">
            <v>964</v>
          </cell>
          <cell r="I41">
            <v>0.9716201322556943</v>
          </cell>
          <cell r="J41">
            <v>26178.928881999957</v>
          </cell>
          <cell r="M41">
            <v>0.8610925289702561</v>
          </cell>
        </row>
        <row r="42">
          <cell r="F42">
            <v>1428</v>
          </cell>
          <cell r="I42">
            <v>1.0013382103666697</v>
          </cell>
          <cell r="J42">
            <v>2976.5519767700025</v>
          </cell>
          <cell r="M42">
            <v>0.816424721603583</v>
          </cell>
        </row>
        <row r="43">
          <cell r="F43">
            <v>3842</v>
          </cell>
          <cell r="I43">
            <v>0.996629659000793</v>
          </cell>
          <cell r="J43">
            <v>6708.0497796499985</v>
          </cell>
          <cell r="M43">
            <v>0.7846471521923464</v>
          </cell>
        </row>
        <row r="44">
          <cell r="F44">
            <v>28543</v>
          </cell>
          <cell r="I44">
            <v>1.0110418107921135</v>
          </cell>
          <cell r="J44">
            <v>150171.11166000002</v>
          </cell>
          <cell r="M44">
            <v>0.7533783580453106</v>
          </cell>
        </row>
        <row r="45">
          <cell r="F45">
            <v>4664</v>
          </cell>
          <cell r="I45">
            <v>1.0234085029805422</v>
          </cell>
          <cell r="J45">
            <v>33050.99579266001</v>
          </cell>
          <cell r="M45">
            <v>0.6902759832539922</v>
          </cell>
        </row>
        <row r="46">
          <cell r="F46">
            <v>1306</v>
          </cell>
          <cell r="I46">
            <v>0.9981487531307851</v>
          </cell>
          <cell r="J46">
            <v>7555.25292784</v>
          </cell>
          <cell r="M46">
            <v>0.771288560535343</v>
          </cell>
        </row>
        <row r="47">
          <cell r="F47">
            <v>48407</v>
          </cell>
          <cell r="I47">
            <v>1.0191312915674522</v>
          </cell>
          <cell r="J47">
            <v>117061.84695274998</v>
          </cell>
          <cell r="M47">
            <v>0.7035226537444206</v>
          </cell>
        </row>
        <row r="48">
          <cell r="F48">
            <v>3024</v>
          </cell>
          <cell r="I48">
            <v>1.0068817204301075</v>
          </cell>
          <cell r="J48">
            <v>23262.217866399995</v>
          </cell>
          <cell r="M48">
            <v>0.7237724112943191</v>
          </cell>
        </row>
        <row r="49">
          <cell r="F49">
            <v>2193</v>
          </cell>
          <cell r="I49">
            <v>1.0151953555227837</v>
          </cell>
          <cell r="J49">
            <v>23987.008413280004</v>
          </cell>
          <cell r="M49">
            <v>0.722084055439687</v>
          </cell>
        </row>
        <row r="50">
          <cell r="F50">
            <v>8907</v>
          </cell>
          <cell r="I50">
            <v>1.0375454944221172</v>
          </cell>
          <cell r="J50">
            <v>19928.15602715999</v>
          </cell>
          <cell r="M50">
            <v>0.6747852313080256</v>
          </cell>
        </row>
        <row r="51">
          <cell r="F51">
            <v>6550</v>
          </cell>
          <cell r="I51">
            <v>0.9839014100144332</v>
          </cell>
          <cell r="J51">
            <v>21506.696934</v>
          </cell>
          <cell r="M51">
            <v>0.7411955630901058</v>
          </cell>
        </row>
        <row r="52">
          <cell r="F52">
            <v>24371</v>
          </cell>
          <cell r="I52">
            <v>1.0037549226119609</v>
          </cell>
          <cell r="J52">
            <v>9660.82198532</v>
          </cell>
          <cell r="M52">
            <v>0.5945911739871325</v>
          </cell>
        </row>
        <row r="53">
          <cell r="F53">
            <v>3362</v>
          </cell>
          <cell r="I53">
            <v>1.0480398313447565</v>
          </cell>
          <cell r="J53">
            <v>18716.945726590002</v>
          </cell>
          <cell r="M53">
            <v>0.6747453048520721</v>
          </cell>
        </row>
        <row r="54">
          <cell r="F54">
            <v>794683</v>
          </cell>
          <cell r="I54">
            <v>0.5890446748990854</v>
          </cell>
          <cell r="J54">
            <v>5596.606316480002</v>
          </cell>
          <cell r="M54">
            <v>0.8005958228344353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="75" zoomScaleNormal="75" workbookViewId="0" topLeftCell="A1">
      <selection activeCell="G1" sqref="G1:J16384"/>
    </sheetView>
  </sheetViews>
  <sheetFormatPr defaultColWidth="9.140625" defaultRowHeight="12.75"/>
  <cols>
    <col min="1" max="1" width="47.8515625" style="84" customWidth="1"/>
    <col min="2" max="2" width="30.7109375" style="84" customWidth="1"/>
    <col min="3" max="3" width="25.421875" style="84" customWidth="1"/>
    <col min="4" max="4" width="27.421875" style="84" customWidth="1"/>
    <col min="5" max="5" width="26.8515625" style="84" customWidth="1"/>
    <col min="6" max="6" width="10.8515625" style="0" customWidth="1"/>
    <col min="7" max="7" width="22.28125" style="0" hidden="1" customWidth="1"/>
    <col min="8" max="8" width="21.00390625" style="3" hidden="1" customWidth="1"/>
    <col min="9" max="9" width="17.28125" style="4" hidden="1" customWidth="1"/>
    <col min="10" max="10" width="17.8515625" style="4" hidden="1" customWidth="1"/>
    <col min="11" max="11" width="10.140625" style="0" customWidth="1"/>
  </cols>
  <sheetData>
    <row r="1" spans="1:5" ht="18">
      <c r="A1" s="1"/>
      <c r="B1" s="2"/>
      <c r="C1" s="2"/>
      <c r="D1" s="2"/>
      <c r="E1" s="2"/>
    </row>
    <row r="2" spans="1:5" ht="32.25" customHeight="1">
      <c r="A2" s="5" t="s">
        <v>0</v>
      </c>
      <c r="B2" s="5"/>
      <c r="C2" s="5"/>
      <c r="D2" s="5"/>
      <c r="E2" s="5"/>
    </row>
    <row r="3" spans="1:5" ht="27" customHeight="1">
      <c r="A3" s="5"/>
      <c r="B3" s="5"/>
      <c r="C3" s="5"/>
      <c r="D3" s="5"/>
      <c r="E3" s="5"/>
    </row>
    <row r="4" spans="1:5" ht="36" customHeight="1" thickBot="1">
      <c r="A4" s="6"/>
      <c r="B4" s="6"/>
      <c r="C4" s="6"/>
      <c r="D4" s="6"/>
      <c r="E4" s="6"/>
    </row>
    <row r="5" spans="1:10" ht="75.75" customHeight="1" thickBot="1">
      <c r="A5" s="7" t="s">
        <v>1</v>
      </c>
      <c r="B5" s="8" t="s">
        <v>2</v>
      </c>
      <c r="C5" s="9"/>
      <c r="D5" s="8" t="s">
        <v>3</v>
      </c>
      <c r="E5" s="9"/>
      <c r="G5" s="4"/>
      <c r="H5" s="10"/>
      <c r="I5" s="11" t="s">
        <v>4</v>
      </c>
      <c r="J5" s="11"/>
    </row>
    <row r="6" spans="1:10" ht="79.5" customHeight="1" thickBot="1">
      <c r="A6" s="12"/>
      <c r="B6" s="13" t="s">
        <v>5</v>
      </c>
      <c r="C6" s="14" t="s">
        <v>6</v>
      </c>
      <c r="D6" s="15" t="s">
        <v>5</v>
      </c>
      <c r="E6" s="14" t="s">
        <v>6</v>
      </c>
      <c r="G6" s="16" t="s">
        <v>7</v>
      </c>
      <c r="H6" s="17" t="s">
        <v>8</v>
      </c>
      <c r="I6" s="18" t="s">
        <v>9</v>
      </c>
      <c r="J6" s="18" t="s">
        <v>10</v>
      </c>
    </row>
    <row r="7" spans="1:10" ht="36" customHeight="1" thickBot="1">
      <c r="A7" s="19" t="s">
        <v>11</v>
      </c>
      <c r="B7" s="20">
        <f>'[1]ФОРМА-1'!I7</f>
        <v>0.9397612777650561</v>
      </c>
      <c r="C7" s="21">
        <f aca="true" t="shared" si="0" ref="C7:C54">I7/G7</f>
        <v>0.26196330861712663</v>
      </c>
      <c r="D7" s="22">
        <f>'[1]ФОРМА-1'!M7</f>
        <v>0.758540971019656</v>
      </c>
      <c r="E7" s="23">
        <f aca="true" t="shared" si="1" ref="E7:E54">J7/H7</f>
        <v>1.0556619314857003</v>
      </c>
      <c r="G7" s="24">
        <f>G8+G19+G47+G54</f>
        <v>947961</v>
      </c>
      <c r="H7" s="25">
        <f>H8+H19+H47+H54</f>
        <v>624679.522097622</v>
      </c>
      <c r="I7" s="26">
        <f>'[1]ФОРМА-1'!F7-'Форма ГУЕ прокурат)'!G7</f>
        <v>248331</v>
      </c>
      <c r="J7" s="26">
        <f>'[1]ФОРМА-1'!J7-'Форма ГУЕ прокурат)'!H7</f>
        <v>659450.3908571398</v>
      </c>
    </row>
    <row r="8" spans="1:10" ht="36" customHeight="1" thickBot="1">
      <c r="A8" s="19" t="s">
        <v>12</v>
      </c>
      <c r="B8" s="27">
        <f>'[1]ФОРМА-1'!I8</f>
        <v>0.9849090380018196</v>
      </c>
      <c r="C8" s="28">
        <f t="shared" si="0"/>
        <v>0.16006876275871498</v>
      </c>
      <c r="D8" s="22">
        <f>'[1]ФОРМА-1'!M8</f>
        <v>0.7637984844772241</v>
      </c>
      <c r="E8" s="23">
        <f t="shared" si="1"/>
        <v>0.5803139774608725</v>
      </c>
      <c r="G8" s="24">
        <f>G9+G10+G11+G12+G13+G14+G15+G16+G17</f>
        <v>204762</v>
      </c>
      <c r="H8" s="25">
        <f>H9+H10+H11+H12+H13+H14+H15+H16+H17</f>
        <v>347762.61091</v>
      </c>
      <c r="I8" s="26">
        <f>'[1]ФОРМА-1'!F8-'Форма ГУЕ прокурат)'!G8</f>
        <v>32776</v>
      </c>
      <c r="J8" s="26">
        <f>'[1]ФОРМА-1'!J8-'Форма ГУЕ прокурат)'!H8</f>
        <v>201811.50394935993</v>
      </c>
    </row>
    <row r="9" spans="1:10" ht="36" customHeight="1">
      <c r="A9" s="29" t="s">
        <v>13</v>
      </c>
      <c r="B9" s="30">
        <f>'[1]ФОРМА-1'!I9</f>
        <v>0.9919051732187879</v>
      </c>
      <c r="C9" s="31">
        <f t="shared" si="0"/>
        <v>0.08667395719418841</v>
      </c>
      <c r="D9" s="32">
        <f>'[1]ФОРМА-1'!M9</f>
        <v>0.744899754452369</v>
      </c>
      <c r="E9" s="33">
        <f t="shared" si="1"/>
        <v>0.6521256476827758</v>
      </c>
      <c r="G9" s="34">
        <v>32005</v>
      </c>
      <c r="H9" s="35">
        <v>36566.214819999994</v>
      </c>
      <c r="I9" s="10">
        <f>'[1]ФОРМА-1'!F9-'Форма ГУЕ прокурат)'!G9</f>
        <v>2774</v>
      </c>
      <c r="J9" s="10">
        <f>'[1]ФОРМА-1'!J9-'Форма ГУЕ прокурат)'!H9</f>
        <v>23845.76652280001</v>
      </c>
    </row>
    <row r="10" spans="1:10" ht="36" customHeight="1">
      <c r="A10" s="36" t="s">
        <v>14</v>
      </c>
      <c r="B10" s="37">
        <f>'[1]ФОРМА-1'!I10</f>
        <v>0.9980595298382784</v>
      </c>
      <c r="C10" s="38">
        <f t="shared" si="0"/>
        <v>0.026282051282051282</v>
      </c>
      <c r="D10" s="39">
        <f>'[1]ФОРМА-1'!M10</f>
        <v>0.9252493015303704</v>
      </c>
      <c r="E10" s="40">
        <f t="shared" si="1"/>
        <v>0.15715966973260198</v>
      </c>
      <c r="G10" s="34">
        <v>15600</v>
      </c>
      <c r="H10" s="35">
        <v>50401.70262</v>
      </c>
      <c r="I10" s="10">
        <f>'[1]ФОРМА-1'!F10-'Форма ГУЕ прокурат)'!G10</f>
        <v>410</v>
      </c>
      <c r="J10" s="10">
        <f>'[1]ФОРМА-1'!J10-'Форма ГУЕ прокурат)'!H10</f>
        <v>7921.11493772002</v>
      </c>
    </row>
    <row r="11" spans="1:10" ht="36" customHeight="1">
      <c r="A11" s="36" t="s">
        <v>15</v>
      </c>
      <c r="B11" s="37">
        <f>'[1]ФОРМА-1'!I11</f>
        <v>0.9710349657104221</v>
      </c>
      <c r="C11" s="38">
        <f t="shared" si="0"/>
        <v>0.2724712082320605</v>
      </c>
      <c r="D11" s="39">
        <f>'[1]ФОРМА-1'!M11</f>
        <v>0.7985511092901909</v>
      </c>
      <c r="E11" s="40">
        <f t="shared" si="1"/>
        <v>0.44936265518146745</v>
      </c>
      <c r="G11" s="34">
        <v>44023</v>
      </c>
      <c r="H11" s="35">
        <v>57481.72781</v>
      </c>
      <c r="I11" s="10">
        <f>'[1]ФОРМА-1'!F11-'Форма ГУЕ прокурат)'!G11</f>
        <v>11995</v>
      </c>
      <c r="J11" s="10">
        <f>'[1]ФОРМА-1'!J11-'Форма ГУЕ прокурат)'!H11</f>
        <v>25830.141833119997</v>
      </c>
    </row>
    <row r="12" spans="1:10" ht="36" customHeight="1">
      <c r="A12" s="36" t="s">
        <v>16</v>
      </c>
      <c r="B12" s="37">
        <f>'[1]ФОРМА-1'!I12</f>
        <v>0.9880215028631529</v>
      </c>
      <c r="C12" s="38">
        <f t="shared" si="0"/>
        <v>0.14749085676599316</v>
      </c>
      <c r="D12" s="39">
        <f>'[1]ФОРМА-1'!M12</f>
        <v>0.6360587475296021</v>
      </c>
      <c r="E12" s="40">
        <f t="shared" si="1"/>
        <v>0.973707178383293</v>
      </c>
      <c r="G12" s="34">
        <v>16679</v>
      </c>
      <c r="H12" s="35">
        <v>25427.95161</v>
      </c>
      <c r="I12" s="10">
        <f>'[1]ФОРМА-1'!F12-'Форма ГУЕ прокурат)'!G12</f>
        <v>2460</v>
      </c>
      <c r="J12" s="10">
        <f>'[1]ФОРМА-1'!J12-'Форма ГУЕ прокурат)'!H12</f>
        <v>24759.379014240014</v>
      </c>
    </row>
    <row r="13" spans="1:10" ht="36" customHeight="1">
      <c r="A13" s="36" t="s">
        <v>17</v>
      </c>
      <c r="B13" s="37">
        <f>'[1]ФОРМА-1'!I13</f>
        <v>0.9853740706319702</v>
      </c>
      <c r="C13" s="38">
        <f t="shared" si="0"/>
        <v>0.16747588959095444</v>
      </c>
      <c r="D13" s="39">
        <f>'[1]ФОРМА-1'!M13</f>
        <v>0.9091004220339911</v>
      </c>
      <c r="E13" s="40">
        <f t="shared" si="1"/>
        <v>0.19590758837740704</v>
      </c>
      <c r="G13" s="34">
        <v>15035</v>
      </c>
      <c r="H13" s="35">
        <v>42837.65969</v>
      </c>
      <c r="I13" s="10">
        <f>'[1]ФОРМА-1'!F13-'Форма ГУЕ прокурат)'!G13</f>
        <v>2518</v>
      </c>
      <c r="J13" s="10">
        <f>'[1]ФОРМА-1'!J13-'Форма ГУЕ прокурат)'!H13</f>
        <v>8392.222601599962</v>
      </c>
    </row>
    <row r="14" spans="1:10" ht="36" customHeight="1">
      <c r="A14" s="36" t="s">
        <v>18</v>
      </c>
      <c r="B14" s="37">
        <f>'[1]ФОРМА-1'!I14</f>
        <v>0.9719667760544694</v>
      </c>
      <c r="C14" s="38">
        <f t="shared" si="0"/>
        <v>0.20736547395625018</v>
      </c>
      <c r="D14" s="39">
        <f>'[1]ФОРМА-1'!M14</f>
        <v>0.5338827166776843</v>
      </c>
      <c r="E14" s="40">
        <f t="shared" si="1"/>
        <v>1.7379470473491183</v>
      </c>
      <c r="G14" s="34">
        <v>32503</v>
      </c>
      <c r="H14" s="35">
        <v>33126.17727</v>
      </c>
      <c r="I14" s="10">
        <f>'[1]ФОРМА-1'!F14-'Форма ГУЕ прокурат)'!G14</f>
        <v>6740</v>
      </c>
      <c r="J14" s="10">
        <f>'[1]ФОРМА-1'!J14-'Форма ГУЕ прокурат)'!H14</f>
        <v>57571.54197635998</v>
      </c>
    </row>
    <row r="15" spans="1:10" ht="36" customHeight="1">
      <c r="A15" s="36" t="s">
        <v>19</v>
      </c>
      <c r="B15" s="37">
        <f>'[1]ФОРМА-1'!I15</f>
        <v>0.9962676672920575</v>
      </c>
      <c r="C15" s="38">
        <f t="shared" si="0"/>
        <v>0.030762886597938143</v>
      </c>
      <c r="D15" s="39">
        <f>'[1]ФОРМА-1'!M15</f>
        <v>0.662313255012377</v>
      </c>
      <c r="E15" s="40">
        <f t="shared" si="1"/>
        <v>0.9240174711258486</v>
      </c>
      <c r="G15" s="34">
        <v>24250</v>
      </c>
      <c r="H15" s="35">
        <v>26518.91378</v>
      </c>
      <c r="I15" s="10">
        <f>'[1]ФОРМА-1'!F15-'Форма ГУЕ прокурат)'!G15</f>
        <v>746</v>
      </c>
      <c r="J15" s="10">
        <f>'[1]ФОРМА-1'!J15-'Форма ГУЕ прокурат)'!H15</f>
        <v>24503.939648000018</v>
      </c>
    </row>
    <row r="16" spans="1:10" ht="36" customHeight="1">
      <c r="A16" s="36" t="s">
        <v>20</v>
      </c>
      <c r="B16" s="37">
        <f>'[1]ФОРМА-1'!I16</f>
        <v>0.9883740242484637</v>
      </c>
      <c r="C16" s="38">
        <f t="shared" si="0"/>
        <v>0.16079632465543645</v>
      </c>
      <c r="D16" s="39">
        <f>'[1]ФОРМА-1'!M16</f>
        <v>0.775746230095462</v>
      </c>
      <c r="E16" s="40">
        <f t="shared" si="1"/>
        <v>0.5844779159263244</v>
      </c>
      <c r="G16" s="34">
        <v>15672</v>
      </c>
      <c r="H16" s="35">
        <v>33534.91348</v>
      </c>
      <c r="I16" s="10">
        <f>'[1]ФОРМА-1'!F16-'Форма ГУЕ прокурат)'!G16</f>
        <v>2520</v>
      </c>
      <c r="J16" s="10">
        <f>'[1]ФОРМА-1'!J16-'Форма ГУЕ прокурат)'!H16</f>
        <v>19600.416341560005</v>
      </c>
    </row>
    <row r="17" spans="1:10" ht="34.5" customHeight="1" thickBot="1">
      <c r="A17" s="36" t="s">
        <v>21</v>
      </c>
      <c r="B17" s="41">
        <f>'[1]ФОРМА-1'!I17</f>
        <v>0.9845577415179865</v>
      </c>
      <c r="C17" s="42">
        <f t="shared" si="0"/>
        <v>0.29049471928849363</v>
      </c>
      <c r="D17" s="43">
        <f>'[1]ФОРМА-1'!M17</f>
        <v>0.8867723953747589</v>
      </c>
      <c r="E17" s="44">
        <f t="shared" si="1"/>
        <v>0.2242076728542718</v>
      </c>
      <c r="G17" s="34">
        <v>8995</v>
      </c>
      <c r="H17" s="35">
        <v>41867.34983000001</v>
      </c>
      <c r="I17" s="10">
        <f>'[1]ФОРМА-1'!F17-'Форма ГУЕ прокурат)'!G17</f>
        <v>2613</v>
      </c>
      <c r="J17" s="10">
        <f>'[1]ФОРМА-1'!J17-'Форма ГУЕ прокурат)'!H17</f>
        <v>9386.981073959993</v>
      </c>
    </row>
    <row r="18" spans="1:10" ht="0.75" customHeight="1" hidden="1" thickBot="1">
      <c r="A18" s="45" t="s">
        <v>22</v>
      </c>
      <c r="B18" s="46">
        <f>'[1]ФОРМА-1'!I18</f>
        <v>0</v>
      </c>
      <c r="C18" s="47">
        <f t="shared" si="0"/>
        <v>-1</v>
      </c>
      <c r="D18" s="48">
        <f>'[1]ФОРМА-1'!M18</f>
        <v>0.9595818142453519</v>
      </c>
      <c r="E18" s="49">
        <f t="shared" si="1"/>
        <v>-0.6544740230047039</v>
      </c>
      <c r="G18" s="34">
        <v>76924</v>
      </c>
      <c r="H18" s="35">
        <v>65514.61107744201</v>
      </c>
      <c r="I18" s="10">
        <f>'[1]ФОРМА-1'!F18-'Форма ГУЕ прокурат)'!G18</f>
        <v>-76924</v>
      </c>
      <c r="J18" s="10">
        <f>'[1]ФОРМА-1'!J18-'Форма ГУЕ прокурат)'!H18</f>
        <v>-42877.61107744201</v>
      </c>
    </row>
    <row r="19" spans="1:10" ht="36" customHeight="1" thickBot="1">
      <c r="A19" s="50" t="s">
        <v>23</v>
      </c>
      <c r="B19" s="20">
        <f>'[1]ФОРМА-1'!I19</f>
        <v>0.9989461624098833</v>
      </c>
      <c r="C19" s="21">
        <f t="shared" si="0"/>
        <v>0.010218876098310828</v>
      </c>
      <c r="D19" s="51">
        <f>'[1]ФОРМА-1'!M19</f>
        <v>0.7669797211733744</v>
      </c>
      <c r="E19" s="52">
        <f t="shared" si="1"/>
        <v>1.413912902412685</v>
      </c>
      <c r="G19" s="24">
        <f>G20+G21+G22+G23+G24+G25+G26+G27+G28+G29+G30+G31+G32+G33+G34+G35+G36+G37+G38+G39+G40+G41+G42+G43+G44+G45+G46</f>
        <v>114494</v>
      </c>
      <c r="H19" s="25">
        <f>H20+H21+H22+H23+H24+H25+H26+H27+H28+H29+H30+H31+H32+H33+H34+H35+H36+H37+H38+H39+H40+H41+H42+H43+H44+H45+H46</f>
        <v>253487.74772055194</v>
      </c>
      <c r="I19" s="26">
        <f>'[1]ФОРМА-1'!F19-'Форма ГУЕ прокурат)'!G19</f>
        <v>1170</v>
      </c>
      <c r="J19" s="26">
        <f>'[1]ФОРМА-1'!J19-'Форма ГУЕ прокурат)'!H19</f>
        <v>358409.5971056201</v>
      </c>
    </row>
    <row r="20" spans="1:10" ht="36" customHeight="1">
      <c r="A20" s="29" t="s">
        <v>24</v>
      </c>
      <c r="B20" s="53">
        <f>'[1]ФОРМА-1'!I20</f>
        <v>1.0081499734429284</v>
      </c>
      <c r="C20" s="31">
        <f t="shared" si="0"/>
        <v>-0.3020329138431752</v>
      </c>
      <c r="D20" s="54">
        <f>'[1]ФОРМА-1'!M20</f>
        <v>0.8074303712148485</v>
      </c>
      <c r="E20" s="33">
        <f t="shared" si="1"/>
        <v>1.6302759838299687</v>
      </c>
      <c r="G20" s="34">
        <v>3099</v>
      </c>
      <c r="H20" s="35">
        <v>13862.795429180005</v>
      </c>
      <c r="I20" s="10">
        <f>'[1]ФОРМА-1'!F20-'Форма ГУЕ прокурат)'!G20</f>
        <v>-936</v>
      </c>
      <c r="J20" s="10">
        <f>'[1]ФОРМА-1'!J20-'Форма ГУЕ прокурат)'!H20</f>
        <v>22600.182456940027</v>
      </c>
    </row>
    <row r="21" spans="1:10" ht="36" customHeight="1">
      <c r="A21" s="36" t="s">
        <v>25</v>
      </c>
      <c r="B21" s="55">
        <f>'[1]ФОРМА-1'!I21</f>
        <v>1.016842105263158</v>
      </c>
      <c r="C21" s="38">
        <f t="shared" si="0"/>
        <v>-0.13592233009708737</v>
      </c>
      <c r="D21" s="56">
        <f>'[1]ФОРМА-1'!M21</f>
        <v>0.8219741920077935</v>
      </c>
      <c r="E21" s="40">
        <f t="shared" si="1"/>
        <v>6.806534265270599</v>
      </c>
      <c r="G21" s="34">
        <v>2060</v>
      </c>
      <c r="H21" s="35">
        <v>766.7267612399992</v>
      </c>
      <c r="I21" s="10">
        <f>'[1]ФОРМА-1'!F21-'Форма ГУЕ прокурат)'!G21</f>
        <v>-280</v>
      </c>
      <c r="J21" s="10">
        <f>'[1]ФОРМА-1'!J21-'Форма ГУЕ прокурат)'!H21</f>
        <v>5218.751972480004</v>
      </c>
    </row>
    <row r="22" spans="1:10" ht="36" customHeight="1">
      <c r="A22" s="36" t="s">
        <v>26</v>
      </c>
      <c r="B22" s="55">
        <f>'[1]ФОРМА-1'!I22</f>
        <v>0.9733368766055452</v>
      </c>
      <c r="C22" s="38">
        <f t="shared" si="0"/>
        <v>0.3805309734513274</v>
      </c>
      <c r="D22" s="56">
        <f>'[1]ФОРМА-1'!M22</f>
        <v>0.6498194903560297</v>
      </c>
      <c r="E22" s="40">
        <f t="shared" si="1"/>
        <v>1.5458455889156277</v>
      </c>
      <c r="G22" s="34">
        <v>791</v>
      </c>
      <c r="H22" s="35">
        <v>3819.942309439999</v>
      </c>
      <c r="I22" s="10">
        <f>'[1]ФОРМА-1'!F22-'Форма ГУЕ прокурат)'!G22</f>
        <v>301</v>
      </c>
      <c r="J22" s="10">
        <f>'[1]ФОРМА-1'!J22-'Форма ГУЕ прокурат)'!H22</f>
        <v>5905.040968959998</v>
      </c>
    </row>
    <row r="23" spans="1:10" ht="36" customHeight="1">
      <c r="A23" s="36" t="s">
        <v>27</v>
      </c>
      <c r="B23" s="55">
        <f>'[1]ФОРМА-1'!I23</f>
        <v>0.9851668029666394</v>
      </c>
      <c r="C23" s="38">
        <f t="shared" si="0"/>
        <v>0.12391048292108363</v>
      </c>
      <c r="D23" s="56">
        <f>'[1]ФОРМА-1'!M23</f>
        <v>0.7277151356817151</v>
      </c>
      <c r="E23" s="40">
        <f t="shared" si="1"/>
        <v>1.9943068270487803</v>
      </c>
      <c r="G23" s="34">
        <v>4245</v>
      </c>
      <c r="H23" s="35">
        <v>8025.600836559999</v>
      </c>
      <c r="I23" s="10">
        <f>'[1]ФОРМА-1'!F23-'Форма ГУЕ прокурат)'!G23</f>
        <v>526</v>
      </c>
      <c r="J23" s="10">
        <f>'[1]ФОРМА-1'!J23-'Форма ГУЕ прокурат)'!H23</f>
        <v>16005.510539520008</v>
      </c>
    </row>
    <row r="24" spans="1:10" ht="36" customHeight="1">
      <c r="A24" s="36" t="s">
        <v>28</v>
      </c>
      <c r="B24" s="55">
        <f>'[1]ФОРМА-1'!I24</f>
        <v>0.9924014563875257</v>
      </c>
      <c r="C24" s="38">
        <f t="shared" si="0"/>
        <v>0.05581395348837209</v>
      </c>
      <c r="D24" s="56">
        <f>'[1]ФОРМА-1'!M24</f>
        <v>0.7003782531941608</v>
      </c>
      <c r="E24" s="57">
        <f t="shared" si="1"/>
        <v>-9.863486473336014</v>
      </c>
      <c r="G24" s="34">
        <v>1720</v>
      </c>
      <c r="H24" s="35">
        <v>-716.024766400002</v>
      </c>
      <c r="I24" s="10">
        <f>'[1]ФОРМА-1'!F24-'Форма ГУЕ прокурат)'!G24</f>
        <v>96</v>
      </c>
      <c r="J24" s="58">
        <f>'[1]ФОРМА-1'!J24+'Форма ГУЕ прокурат)'!H24</f>
        <v>7062.500597959999</v>
      </c>
    </row>
    <row r="25" spans="1:10" ht="36" customHeight="1">
      <c r="A25" s="36" t="s">
        <v>29</v>
      </c>
      <c r="B25" s="55">
        <f>'[1]ФОРМА-1'!I25</f>
        <v>0.9902076344183516</v>
      </c>
      <c r="C25" s="38">
        <f t="shared" si="0"/>
        <v>0.12085042894442372</v>
      </c>
      <c r="D25" s="56">
        <f>'[1]ФОРМА-1'!M25</f>
        <v>0.7666508032132878</v>
      </c>
      <c r="E25" s="40">
        <f t="shared" si="1"/>
        <v>2.2954776270353907</v>
      </c>
      <c r="G25" s="34">
        <v>2681</v>
      </c>
      <c r="H25" s="35">
        <v>5096.513720287992</v>
      </c>
      <c r="I25" s="10">
        <f>'[1]ФОРМА-1'!F25-'Форма ГУЕ прокурат)'!G25</f>
        <v>324</v>
      </c>
      <c r="J25" s="10">
        <f>'[1]ФОРМА-1'!J25-'Форма ГУЕ прокурат)'!H25</f>
        <v>11698.93322079999</v>
      </c>
    </row>
    <row r="26" spans="1:10" ht="36" customHeight="1">
      <c r="A26" s="36" t="s">
        <v>30</v>
      </c>
      <c r="B26" s="55">
        <f>'[1]ФОРМА-1'!I26</f>
        <v>0.9943817815327872</v>
      </c>
      <c r="C26" s="38">
        <f t="shared" si="0"/>
        <v>0.07674282366725249</v>
      </c>
      <c r="D26" s="56">
        <f>'[1]ФОРМА-1'!M26</f>
        <v>0.7900685456466059</v>
      </c>
      <c r="E26" s="57">
        <f t="shared" si="1"/>
        <v>-4.993335334530654</v>
      </c>
      <c r="G26" s="34">
        <v>1707</v>
      </c>
      <c r="H26" s="35">
        <v>-563.545284800002</v>
      </c>
      <c r="I26" s="10">
        <f>'[1]ФОРМА-1'!F26-'Форма ГУЕ прокурат)'!G26</f>
        <v>131</v>
      </c>
      <c r="J26" s="58">
        <f>'[1]ФОРМА-1'!J26+'Форма ГУЕ прокурат)'!H26</f>
        <v>2813.970583199991</v>
      </c>
    </row>
    <row r="27" spans="1:10" ht="36" customHeight="1">
      <c r="A27" s="36" t="s">
        <v>31</v>
      </c>
      <c r="B27" s="55">
        <f>'[1]ФОРМА-1'!I27</f>
        <v>0.9861506186886645</v>
      </c>
      <c r="C27" s="38">
        <f t="shared" si="0"/>
        <v>0.10577053632043448</v>
      </c>
      <c r="D27" s="56">
        <f>'[1]ФОРМА-1'!M27</f>
        <v>0.7665494986947632</v>
      </c>
      <c r="E27" s="40">
        <f t="shared" si="1"/>
        <v>2.251097559833594</v>
      </c>
      <c r="G27" s="34">
        <v>7365</v>
      </c>
      <c r="H27" s="35">
        <v>4965.025521339998</v>
      </c>
      <c r="I27" s="10">
        <f>'[1]ФОРМА-1'!F27-'Форма ГУЕ прокурат)'!G27</f>
        <v>779</v>
      </c>
      <c r="J27" s="10">
        <f>'[1]ФОРМА-1'!J27-'Форма ГУЕ прокурат)'!H27</f>
        <v>11176.756835599987</v>
      </c>
    </row>
    <row r="28" spans="1:10" ht="36" customHeight="1">
      <c r="A28" s="36" t="s">
        <v>32</v>
      </c>
      <c r="B28" s="55">
        <f>'[1]ФОРМА-1'!I28</f>
        <v>1.0000830082178136</v>
      </c>
      <c r="C28" s="38">
        <f t="shared" si="0"/>
        <v>-0.0011587485515643105</v>
      </c>
      <c r="D28" s="56">
        <f>'[1]ФОРМА-1'!M28</f>
        <v>0.8627710432085488</v>
      </c>
      <c r="E28" s="40">
        <f t="shared" si="1"/>
        <v>1.198919591291574</v>
      </c>
      <c r="G28" s="34">
        <v>863</v>
      </c>
      <c r="H28" s="35">
        <v>4048.218388000001</v>
      </c>
      <c r="I28" s="10">
        <f>'[1]ФОРМА-1'!F28-'Форма ГУЕ прокурат)'!G28</f>
        <v>-1</v>
      </c>
      <c r="J28" s="10">
        <f>'[1]ФОРМА-1'!J28-'Форма ГУЕ прокурат)'!H28</f>
        <v>4853.488335199996</v>
      </c>
    </row>
    <row r="29" spans="1:10" s="60" customFormat="1" ht="36" customHeight="1">
      <c r="A29" s="59" t="s">
        <v>33</v>
      </c>
      <c r="B29" s="55">
        <f>'[1]ФОРМА-1'!I29</f>
        <v>0.9973651591403239</v>
      </c>
      <c r="C29" s="38">
        <f t="shared" si="0"/>
        <v>0.032462655428523744</v>
      </c>
      <c r="D29" s="56">
        <f>'[1]ФОРМА-1'!M29</f>
        <v>0.7973616520289601</v>
      </c>
      <c r="E29" s="40">
        <f t="shared" si="1"/>
        <v>0.7157660588968288</v>
      </c>
      <c r="G29" s="61">
        <v>11983</v>
      </c>
      <c r="H29" s="62">
        <v>51380.68906027998</v>
      </c>
      <c r="I29" s="10">
        <f>'[1]ФОРМА-1'!F29-'Форма ГУЕ прокурат)'!G29</f>
        <v>389</v>
      </c>
      <c r="J29" s="10">
        <f>'[1]ФОРМА-1'!J29-'Форма ГУЕ прокурат)'!H29</f>
        <v>36776.55331208001</v>
      </c>
    </row>
    <row r="30" spans="1:10" ht="36" customHeight="1">
      <c r="A30" s="36" t="s">
        <v>34</v>
      </c>
      <c r="B30" s="55">
        <f>'[1]ФОРМА-1'!I30</f>
        <v>1.0144888650389052</v>
      </c>
      <c r="C30" s="38">
        <f t="shared" si="0"/>
        <v>-0.07729007633587787</v>
      </c>
      <c r="D30" s="56">
        <f>'[1]ФОРМА-1'!M30</f>
        <v>0.8077861495448991</v>
      </c>
      <c r="E30" s="40">
        <f t="shared" si="1"/>
        <v>6.0463593140037135</v>
      </c>
      <c r="G30" s="34">
        <v>2096</v>
      </c>
      <c r="H30" s="35">
        <v>672.9003211199997</v>
      </c>
      <c r="I30" s="10">
        <f>'[1]ФОРМА-1'!F30-'Форма ГУЕ прокурат)'!G30</f>
        <v>-162</v>
      </c>
      <c r="J30" s="10">
        <f>'[1]ФОРМА-1'!J30-'Форма ГУЕ прокурат)'!H30</f>
        <v>4068.597124</v>
      </c>
    </row>
    <row r="31" spans="1:10" ht="36" customHeight="1">
      <c r="A31" s="36" t="s">
        <v>35</v>
      </c>
      <c r="B31" s="55">
        <f>'[1]ФОРМА-1'!I31</f>
        <v>0.9890588106089726</v>
      </c>
      <c r="C31" s="38">
        <f t="shared" si="0"/>
        <v>0.11431440045897877</v>
      </c>
      <c r="D31" s="56">
        <f>'[1]ФОРМА-1'!M31</f>
        <v>0.7478203587727882</v>
      </c>
      <c r="E31" s="40">
        <f t="shared" si="1"/>
        <v>1.1746865968518314</v>
      </c>
      <c r="G31" s="34">
        <v>6972</v>
      </c>
      <c r="H31" s="35">
        <v>22495.348861270006</v>
      </c>
      <c r="I31" s="10">
        <f>'[1]ФОРМА-1'!F31-'Форма ГУЕ прокурат)'!G31</f>
        <v>797</v>
      </c>
      <c r="J31" s="10">
        <f>'[1]ФОРМА-1'!J31-'Форма ГУЕ прокурат)'!H31</f>
        <v>26424.98479883998</v>
      </c>
    </row>
    <row r="32" spans="1:10" ht="36" customHeight="1">
      <c r="A32" s="36" t="s">
        <v>36</v>
      </c>
      <c r="B32" s="55">
        <f>'[1]ФОРМА-1'!I32</f>
        <v>0.9936188003344629</v>
      </c>
      <c r="C32" s="38">
        <f t="shared" si="0"/>
        <v>0.02120813222173468</v>
      </c>
      <c r="D32" s="56">
        <f>'[1]ФОРМА-1'!M32</f>
        <v>0.7695845147395372</v>
      </c>
      <c r="E32" s="40">
        <f t="shared" si="1"/>
        <v>3.284161246354783</v>
      </c>
      <c r="G32" s="34">
        <v>6837</v>
      </c>
      <c r="H32" s="35">
        <v>2866.0691850400017</v>
      </c>
      <c r="I32" s="10">
        <f>'[1]ФОРМА-1'!F32-'Форма ГУЕ прокурат)'!G32</f>
        <v>145</v>
      </c>
      <c r="J32" s="10">
        <f>'[1]ФОРМА-1'!J32-'Форма ГУЕ прокурат)'!H32</f>
        <v>9412.63334688001</v>
      </c>
    </row>
    <row r="33" spans="1:10" ht="36" customHeight="1">
      <c r="A33" s="36" t="s">
        <v>37</v>
      </c>
      <c r="B33" s="55">
        <f>'[1]ФОРМА-1'!I33</f>
        <v>0.9868336838255463</v>
      </c>
      <c r="C33" s="38">
        <f t="shared" si="0"/>
        <v>0.12467532467532468</v>
      </c>
      <c r="D33" s="56">
        <f>'[1]ФОРМА-1'!M33</f>
        <v>0.606610564490059</v>
      </c>
      <c r="E33" s="40">
        <f t="shared" si="1"/>
        <v>4.624580392706012</v>
      </c>
      <c r="G33" s="34">
        <v>1155</v>
      </c>
      <c r="H33" s="35">
        <v>1885.9246760799988</v>
      </c>
      <c r="I33" s="10">
        <f>'[1]ФОРМА-1'!F33-'Форма ГУЕ прокурат)'!G33</f>
        <v>144</v>
      </c>
      <c r="J33" s="10">
        <f>'[1]ФОРМА-1'!J33-'Форма ГУЕ прокурат)'!H33</f>
        <v>8721.61027912</v>
      </c>
    </row>
    <row r="34" spans="1:10" ht="36" customHeight="1">
      <c r="A34" s="36" t="s">
        <v>38</v>
      </c>
      <c r="B34" s="55">
        <f>'[1]ФОРМА-1'!I34</f>
        <v>0.9976537838068424</v>
      </c>
      <c r="C34" s="38">
        <f t="shared" si="0"/>
        <v>0.03133903133903134</v>
      </c>
      <c r="D34" s="56">
        <f>'[1]ФОРМА-1'!M34</f>
        <v>0.8362930199114111</v>
      </c>
      <c r="E34" s="40">
        <f t="shared" si="1"/>
        <v>2.1905498352317894</v>
      </c>
      <c r="G34" s="34">
        <v>1755</v>
      </c>
      <c r="H34" s="35">
        <v>2513.3074944800046</v>
      </c>
      <c r="I34" s="10">
        <f>'[1]ФОРМА-1'!F34-'Форма ГУЕ прокурат)'!G34</f>
        <v>55</v>
      </c>
      <c r="J34" s="10">
        <f>'[1]ФОРМА-1'!J34-'Форма ГУЕ прокурат)'!H34</f>
        <v>5505.525317919995</v>
      </c>
    </row>
    <row r="35" spans="1:10" ht="36" customHeight="1">
      <c r="A35" s="36" t="s">
        <v>39</v>
      </c>
      <c r="B35" s="55">
        <f>'[1]ФОРМА-1'!I35</f>
        <v>0.9903919475369833</v>
      </c>
      <c r="C35" s="38">
        <f t="shared" si="0"/>
        <v>0.0773955773955774</v>
      </c>
      <c r="D35" s="56">
        <f>'[1]ФОРМА-1'!M35</f>
        <v>0.7715948236593131</v>
      </c>
      <c r="E35" s="40">
        <f t="shared" si="1"/>
        <v>4.435897834932971</v>
      </c>
      <c r="G35" s="34">
        <v>814</v>
      </c>
      <c r="H35" s="35">
        <v>567.3086393880003</v>
      </c>
      <c r="I35" s="10">
        <f>'[1]ФОРМА-1'!F35-'Форма ГУЕ прокурат)'!G35</f>
        <v>63</v>
      </c>
      <c r="J35" s="10">
        <f>'[1]ФОРМА-1'!J35-'Форма ГУЕ прокурат)'!H35</f>
        <v>2516.5231652</v>
      </c>
    </row>
    <row r="36" spans="1:10" ht="36" customHeight="1">
      <c r="A36" s="36" t="s">
        <v>40</v>
      </c>
      <c r="B36" s="55">
        <f>'[1]ФОРМА-1'!I36</f>
        <v>0.9848009122576815</v>
      </c>
      <c r="C36" s="38">
        <f t="shared" si="0"/>
        <v>0.43476318141197495</v>
      </c>
      <c r="D36" s="56">
        <f>'[1]ФОРМА-1'!M36</f>
        <v>0.8079879524150261</v>
      </c>
      <c r="E36" s="40">
        <f t="shared" si="1"/>
        <v>2.5197941078530848</v>
      </c>
      <c r="G36" s="34">
        <v>2238</v>
      </c>
      <c r="H36" s="35">
        <v>5528.115955119996</v>
      </c>
      <c r="I36" s="10">
        <f>'[1]ФОРМА-1'!F36-'Форма ГУЕ прокурат)'!G36</f>
        <v>973</v>
      </c>
      <c r="J36" s="10">
        <f>'[1]ФОРМА-1'!J36-'Форма ГУЕ прокурат)'!H36</f>
        <v>13929.714011239994</v>
      </c>
    </row>
    <row r="37" spans="1:10" ht="36" customHeight="1">
      <c r="A37" s="36" t="s">
        <v>41</v>
      </c>
      <c r="B37" s="55">
        <f>'[1]ФОРМА-1'!I37</f>
        <v>0.9955530502317425</v>
      </c>
      <c r="C37" s="38">
        <f t="shared" si="0"/>
        <v>0.04160562554937006</v>
      </c>
      <c r="D37" s="56">
        <f>'[1]ФОРМА-1'!M37</f>
        <v>0.724369645554366</v>
      </c>
      <c r="E37" s="40">
        <f t="shared" si="1"/>
        <v>4.895609093005545</v>
      </c>
      <c r="G37" s="34">
        <v>3413</v>
      </c>
      <c r="H37" s="35">
        <v>3029.199038924</v>
      </c>
      <c r="I37" s="10">
        <f>'[1]ФОРМА-1'!F37-'Форма ГУЕ прокурат)'!G37</f>
        <v>142</v>
      </c>
      <c r="J37" s="10">
        <f>'[1]ФОРМА-1'!J37-'Форма ГУЕ прокурат)'!H37</f>
        <v>14829.774359479992</v>
      </c>
    </row>
    <row r="38" spans="1:10" ht="36" customHeight="1">
      <c r="A38" s="36" t="s">
        <v>42</v>
      </c>
      <c r="B38" s="55">
        <f>'[1]ФОРМА-1'!I38</f>
        <v>0.9853994953742641</v>
      </c>
      <c r="C38" s="38">
        <f t="shared" si="0"/>
        <v>0.22734415924567836</v>
      </c>
      <c r="D38" s="56">
        <f>'[1]ФОРМА-1'!M38</f>
        <v>0.7286158610442116</v>
      </c>
      <c r="E38" s="40">
        <f t="shared" si="1"/>
        <v>6.000120347643269</v>
      </c>
      <c r="G38" s="34">
        <v>1909</v>
      </c>
      <c r="H38" s="35">
        <v>1572.8766667199998</v>
      </c>
      <c r="I38" s="10">
        <f>'[1]ФОРМА-1'!F38-'Форма ГУЕ прокурат)'!G38</f>
        <v>434</v>
      </c>
      <c r="J38" s="10">
        <f>'[1]ФОРМА-1'!J38-'Форма ГУЕ прокурат)'!H38</f>
        <v>9437.44929231999</v>
      </c>
    </row>
    <row r="39" spans="1:10" ht="36" customHeight="1">
      <c r="A39" s="36" t="s">
        <v>43</v>
      </c>
      <c r="B39" s="55">
        <f>'[1]ФОРМА-1'!I39</f>
        <v>0.9981906750173973</v>
      </c>
      <c r="C39" s="38">
        <f t="shared" si="0"/>
        <v>0.025365853658536587</v>
      </c>
      <c r="D39" s="56">
        <f>'[1]ФОРМА-1'!M39</f>
        <v>0.7840428210241803</v>
      </c>
      <c r="E39" s="40">
        <f t="shared" si="1"/>
        <v>2.8465068071157145</v>
      </c>
      <c r="G39" s="34">
        <v>2050</v>
      </c>
      <c r="H39" s="35">
        <v>2648.4961473600088</v>
      </c>
      <c r="I39" s="10">
        <f>'[1]ФОРМА-1'!F39-'Форма ГУЕ прокурат)'!G39</f>
        <v>52</v>
      </c>
      <c r="J39" s="10">
        <f>'[1]ФОРМА-1'!J39-'Форма ГУЕ прокурат)'!H39</f>
        <v>7538.96231208001</v>
      </c>
    </row>
    <row r="40" spans="1:10" ht="36" customHeight="1">
      <c r="A40" s="36" t="s">
        <v>44</v>
      </c>
      <c r="B40" s="55">
        <f>'[1]ФОРМА-1'!I40</f>
        <v>0.9841222018016932</v>
      </c>
      <c r="C40" s="38">
        <f t="shared" si="0"/>
        <v>0.11296891747052519</v>
      </c>
      <c r="D40" s="56">
        <f>'[1]ФОРМА-1'!M40</f>
        <v>0.7495293679653157</v>
      </c>
      <c r="E40" s="40">
        <f t="shared" si="1"/>
        <v>2.430237115033726</v>
      </c>
      <c r="G40" s="34">
        <v>4665</v>
      </c>
      <c r="H40" s="35">
        <v>6336.110649362008</v>
      </c>
      <c r="I40" s="10">
        <f>'[1]ФОРМА-1'!F40-'Форма ГУЕ прокурат)'!G40</f>
        <v>527</v>
      </c>
      <c r="J40" s="10">
        <f>'[1]ФОРМА-1'!J40-'Форма ГУЕ прокурат)'!H40</f>
        <v>15398.251265039997</v>
      </c>
    </row>
    <row r="41" spans="1:10" ht="36" customHeight="1">
      <c r="A41" s="36" t="s">
        <v>45</v>
      </c>
      <c r="B41" s="55">
        <f>'[1]ФОРМА-1'!I41</f>
        <v>0.9716201322556943</v>
      </c>
      <c r="C41" s="38">
        <f t="shared" si="0"/>
        <v>0.4717557251908397</v>
      </c>
      <c r="D41" s="56">
        <f>'[1]ФОРМА-1'!M41</f>
        <v>0.8610925289702561</v>
      </c>
      <c r="E41" s="40">
        <f t="shared" si="1"/>
        <v>0.1346749653499707</v>
      </c>
      <c r="G41" s="34">
        <v>655</v>
      </c>
      <c r="H41" s="35">
        <v>23071.742729359965</v>
      </c>
      <c r="I41" s="10">
        <f>'[1]ФОРМА-1'!F41-'Форма ГУЕ прокурат)'!G41</f>
        <v>309</v>
      </c>
      <c r="J41" s="10">
        <f>'[1]ФОРМА-1'!J41-'Форма ГУЕ прокурат)'!H41</f>
        <v>3107.1861526399916</v>
      </c>
    </row>
    <row r="42" spans="1:10" ht="36" customHeight="1">
      <c r="A42" s="36" t="s">
        <v>46</v>
      </c>
      <c r="B42" s="55">
        <f>'[1]ФОРМА-1'!I42</f>
        <v>1.0013382103666697</v>
      </c>
      <c r="C42" s="38">
        <f t="shared" si="0"/>
        <v>-0.010395010395010396</v>
      </c>
      <c r="D42" s="56">
        <f>'[1]ФОРМА-1'!M42</f>
        <v>0.816424721603583</v>
      </c>
      <c r="E42" s="40">
        <f t="shared" si="1"/>
        <v>2.599638326670325</v>
      </c>
      <c r="G42" s="34">
        <v>1443</v>
      </c>
      <c r="H42" s="35">
        <v>826.9030682100001</v>
      </c>
      <c r="I42" s="10">
        <f>'[1]ФОРМА-1'!F42-'Форма ГУЕ прокурат)'!G42</f>
        <v>-15</v>
      </c>
      <c r="J42" s="10">
        <f>'[1]ФОРМА-1'!J42-'Форма ГУЕ прокурат)'!H42</f>
        <v>2149.6489085600024</v>
      </c>
    </row>
    <row r="43" spans="1:10" ht="36" customHeight="1">
      <c r="A43" s="36" t="s">
        <v>47</v>
      </c>
      <c r="B43" s="55">
        <f>'[1]ФОРМА-1'!I43</f>
        <v>0.996629659000793</v>
      </c>
      <c r="C43" s="38">
        <f t="shared" si="0"/>
        <v>0.013452914798206279</v>
      </c>
      <c r="D43" s="56">
        <f>'[1]ФОРМА-1'!M43</f>
        <v>0.7846471521923464</v>
      </c>
      <c r="E43" s="40">
        <f t="shared" si="1"/>
        <v>3.0453448022379</v>
      </c>
      <c r="G43" s="34">
        <v>3791</v>
      </c>
      <c r="H43" s="35">
        <v>1658.2145917300004</v>
      </c>
      <c r="I43" s="10">
        <f>'[1]ФОРМА-1'!F43-'Форма ГУЕ прокурат)'!G43</f>
        <v>51</v>
      </c>
      <c r="J43" s="10">
        <f>'[1]ФОРМА-1'!J43-'Форма ГУЕ прокурат)'!H43</f>
        <v>5049.835187919998</v>
      </c>
    </row>
    <row r="44" spans="1:10" ht="36" customHeight="1">
      <c r="A44" s="36" t="s">
        <v>48</v>
      </c>
      <c r="B44" s="55">
        <f>'[1]ФОРМА-1'!I44</f>
        <v>1.0110418107921135</v>
      </c>
      <c r="C44" s="38">
        <f t="shared" si="0"/>
        <v>-0.06679526580788596</v>
      </c>
      <c r="D44" s="56">
        <f>'[1]ФОРМА-1'!M44</f>
        <v>0.7533783580453106</v>
      </c>
      <c r="E44" s="40">
        <f t="shared" si="1"/>
        <v>1.0307426442314684</v>
      </c>
      <c r="G44" s="34">
        <v>30586</v>
      </c>
      <c r="H44" s="35">
        <v>73948.86402103998</v>
      </c>
      <c r="I44" s="10">
        <f>'[1]ФОРМА-1'!F44-'Форма ГУЕ прокурат)'!G44</f>
        <v>-2043</v>
      </c>
      <c r="J44" s="10">
        <f>'[1]ФОРМА-1'!J44-'Форма ГУЕ прокурат)'!H44</f>
        <v>76222.24763896005</v>
      </c>
    </row>
    <row r="45" spans="1:10" ht="36" customHeight="1">
      <c r="A45" s="36" t="s">
        <v>49</v>
      </c>
      <c r="B45" s="55">
        <f>'[1]ФОРМА-1'!I45</f>
        <v>1.0234085029805422</v>
      </c>
      <c r="C45" s="38">
        <f t="shared" si="0"/>
        <v>-0.26307473534523623</v>
      </c>
      <c r="D45" s="56">
        <f>'[1]ФОРМА-1'!M45</f>
        <v>0.6902759832539922</v>
      </c>
      <c r="E45" s="40">
        <f t="shared" si="1"/>
        <v>1.7097417749956658</v>
      </c>
      <c r="G45" s="34">
        <v>6329</v>
      </c>
      <c r="H45" s="35">
        <v>12197.101619660005</v>
      </c>
      <c r="I45" s="10">
        <f>'[1]ФОРМА-1'!F45-'Форма ГУЕ прокурат)'!G45</f>
        <v>-1665</v>
      </c>
      <c r="J45" s="10">
        <f>'[1]ФОРМА-1'!J45-'Форма ГУЕ прокурат)'!H45</f>
        <v>20853.894173000008</v>
      </c>
    </row>
    <row r="46" spans="1:10" ht="36" customHeight="1" thickBot="1">
      <c r="A46" s="45" t="s">
        <v>50</v>
      </c>
      <c r="B46" s="63">
        <f>'[1]ФОРМА-1'!I46</f>
        <v>0.9981487531307851</v>
      </c>
      <c r="C46" s="42">
        <f t="shared" si="0"/>
        <v>0.026729559748427674</v>
      </c>
      <c r="D46" s="64">
        <f>'[1]ФОРМА-1'!M46</f>
        <v>0.771288560535343</v>
      </c>
      <c r="E46" s="44">
        <f t="shared" si="1"/>
        <v>6.683395987139115</v>
      </c>
      <c r="G46" s="34">
        <v>1272</v>
      </c>
      <c r="H46" s="35">
        <v>983.3220805600013</v>
      </c>
      <c r="I46" s="10">
        <f>'[1]ФОРМА-1'!F46-'Форма ГУЕ прокурат)'!G46</f>
        <v>34</v>
      </c>
      <c r="J46" s="10">
        <f>'[1]ФОРМА-1'!J46-'Форма ГУЕ прокурат)'!H46</f>
        <v>6571.9308472799985</v>
      </c>
    </row>
    <row r="47" spans="1:10" s="66" customFormat="1" ht="36" customHeight="1" thickBot="1">
      <c r="A47" s="65" t="s">
        <v>51</v>
      </c>
      <c r="B47" s="20">
        <f>'[1]ФОРМА-1'!I47</f>
        <v>1.0191312915674522</v>
      </c>
      <c r="C47" s="28">
        <f t="shared" si="0"/>
        <v>-0.1074089098687122</v>
      </c>
      <c r="D47" s="51">
        <f>'[1]ФОРМА-1'!M47</f>
        <v>0.7035226537444206</v>
      </c>
      <c r="E47" s="23">
        <f t="shared" si="1"/>
        <v>4.792274528471943</v>
      </c>
      <c r="G47" s="24">
        <f>G48+G49+G50+G51+G52+G53</f>
        <v>54232</v>
      </c>
      <c r="H47" s="25">
        <f>H48+H49+H50+H51+H52+H53</f>
        <v>20209.99632827003</v>
      </c>
      <c r="I47" s="26">
        <f>'[1]ФОРМА-1'!F47-'Форма ГУЕ прокурат)'!G47</f>
        <v>-5825</v>
      </c>
      <c r="J47" s="26">
        <f>'[1]ФОРМА-1'!J47-'Форма ГУЕ прокурат)'!H47</f>
        <v>96851.85062447995</v>
      </c>
    </row>
    <row r="48" spans="1:10" ht="36" customHeight="1">
      <c r="A48" s="67" t="s">
        <v>52</v>
      </c>
      <c r="B48" s="68">
        <f>'[1]ФОРМА-1'!I48</f>
        <v>1.0068817204301075</v>
      </c>
      <c r="C48" s="31">
        <f t="shared" si="0"/>
        <v>-0.09134615384615384</v>
      </c>
      <c r="D48" s="69">
        <f>'[1]ФОРМА-1'!M48</f>
        <v>0.7237724112943191</v>
      </c>
      <c r="E48" s="70">
        <f t="shared" si="1"/>
        <v>-8.117429953886214</v>
      </c>
      <c r="G48" s="34">
        <v>3328</v>
      </c>
      <c r="H48" s="35">
        <v>-2551.40077675998</v>
      </c>
      <c r="I48" s="10">
        <f>'[1]ФОРМА-1'!F48-'Форма ГУЕ прокурат)'!G48</f>
        <v>-304</v>
      </c>
      <c r="J48" s="58">
        <f>'[1]ФОРМА-1'!J48+'Форма ГУЕ прокурат)'!H48</f>
        <v>20710.817089640015</v>
      </c>
    </row>
    <row r="49" spans="1:10" ht="36" customHeight="1">
      <c r="A49" s="71" t="s">
        <v>53</v>
      </c>
      <c r="B49" s="37">
        <f>'[1]ФОРМА-1'!I49</f>
        <v>1.0151953555227837</v>
      </c>
      <c r="C49" s="38">
        <f t="shared" si="0"/>
        <v>-0.27070169604256733</v>
      </c>
      <c r="D49" s="72">
        <f>'[1]ФОРМА-1'!M49</f>
        <v>0.722084055439687</v>
      </c>
      <c r="E49" s="40">
        <f t="shared" si="1"/>
        <v>2.963164801141144</v>
      </c>
      <c r="G49" s="34">
        <v>3007</v>
      </c>
      <c r="H49" s="35">
        <v>6052.4882554400065</v>
      </c>
      <c r="I49" s="10">
        <f>'[1]ФОРМА-1'!F49-'Форма ГУЕ прокурат)'!G49</f>
        <v>-814</v>
      </c>
      <c r="J49" s="10">
        <f>'[1]ФОРМА-1'!J49-'Форма ГУЕ прокурат)'!H49</f>
        <v>17934.520157839997</v>
      </c>
    </row>
    <row r="50" spans="1:10" ht="36" customHeight="1">
      <c r="A50" s="71" t="s">
        <v>54</v>
      </c>
      <c r="B50" s="37">
        <f>'[1]ФОРМА-1'!I50</f>
        <v>1.0375454944221172</v>
      </c>
      <c r="C50" s="38">
        <f t="shared" si="0"/>
        <v>-0.26229915520954117</v>
      </c>
      <c r="D50" s="72">
        <f>'[1]ФОРМА-1'!M50</f>
        <v>0.6747852313080256</v>
      </c>
      <c r="E50" s="40">
        <f t="shared" si="1"/>
        <v>10.396414741215503</v>
      </c>
      <c r="G50" s="34">
        <v>12074</v>
      </c>
      <c r="H50" s="35">
        <v>1748.6338010400032</v>
      </c>
      <c r="I50" s="10">
        <f>'[1]ФОРМА-1'!F50-'Форма ГУЕ прокурат)'!G50</f>
        <v>-3167</v>
      </c>
      <c r="J50" s="10">
        <f>'[1]ФОРМА-1'!J50-'Форма ГУЕ прокурат)'!H50</f>
        <v>18179.522226119985</v>
      </c>
    </row>
    <row r="51" spans="1:10" ht="36" customHeight="1">
      <c r="A51" s="71" t="s">
        <v>55</v>
      </c>
      <c r="B51" s="37">
        <f>'[1]ФОРМА-1'!I51</f>
        <v>0.9839014100144332</v>
      </c>
      <c r="C51" s="38">
        <f t="shared" si="0"/>
        <v>0.12446351931330472</v>
      </c>
      <c r="D51" s="72">
        <f>'[1]ФОРМА-1'!M51</f>
        <v>0.7411955630901058</v>
      </c>
      <c r="E51" s="40">
        <f t="shared" si="1"/>
        <v>1.6205680844998598</v>
      </c>
      <c r="G51" s="34">
        <v>5825</v>
      </c>
      <c r="H51" s="35">
        <v>8206.883485000006</v>
      </c>
      <c r="I51" s="10">
        <f>'[1]ФОРМА-1'!F51-'Форма ГУЕ прокурат)'!G51</f>
        <v>725</v>
      </c>
      <c r="J51" s="10">
        <f>'[1]ФОРМА-1'!J51-'Форма ГУЕ прокурат)'!H51</f>
        <v>13299.813448999994</v>
      </c>
    </row>
    <row r="52" spans="1:10" ht="36" customHeight="1">
      <c r="A52" s="71" t="s">
        <v>56</v>
      </c>
      <c r="B52" s="37">
        <f>'[1]ФОРМА-1'!I52</f>
        <v>1.0037549226119609</v>
      </c>
      <c r="C52" s="38">
        <f t="shared" si="0"/>
        <v>-0.0050216379521515475</v>
      </c>
      <c r="D52" s="72">
        <f>'[1]ФОРМА-1'!M52</f>
        <v>0.5945911739871325</v>
      </c>
      <c r="E52" s="40">
        <f t="shared" si="1"/>
        <v>6.4218795357010645</v>
      </c>
      <c r="G52" s="34">
        <v>24494</v>
      </c>
      <c r="H52" s="35">
        <v>1301.6678509599992</v>
      </c>
      <c r="I52" s="10">
        <f>'[1]ФОРМА-1'!F52-'Форма ГУЕ прокурат)'!G52</f>
        <v>-123</v>
      </c>
      <c r="J52" s="10">
        <f>'[1]ФОРМА-1'!J52-'Форма ГУЕ прокурат)'!H52</f>
        <v>8359.154134360002</v>
      </c>
    </row>
    <row r="53" spans="1:10" ht="36" customHeight="1" thickBot="1">
      <c r="A53" s="73" t="s">
        <v>57</v>
      </c>
      <c r="B53" s="74">
        <f>'[1]ФОРМА-1'!I53</f>
        <v>1.0480398313447565</v>
      </c>
      <c r="C53" s="75">
        <f t="shared" si="0"/>
        <v>-0.389171511627907</v>
      </c>
      <c r="D53" s="76">
        <f>'[1]ФОРМА-1'!M53</f>
        <v>0.6747453048520721</v>
      </c>
      <c r="E53" s="77">
        <f t="shared" si="1"/>
        <v>2.4332161190351274</v>
      </c>
      <c r="G53" s="34">
        <v>5504</v>
      </c>
      <c r="H53" s="35">
        <v>5451.7237125899965</v>
      </c>
      <c r="I53" s="78">
        <f>'[1]ФОРМА-1'!F53-'Форма ГУЕ прокурат)'!G53</f>
        <v>-2142</v>
      </c>
      <c r="J53" s="10">
        <f>'[1]ФОРМА-1'!J53-'Форма ГУЕ прокурат)'!H53</f>
        <v>13265.222014000006</v>
      </c>
    </row>
    <row r="54" spans="1:10" s="66" customFormat="1" ht="36" customHeight="1" thickBot="1">
      <c r="A54" s="19" t="s">
        <v>58</v>
      </c>
      <c r="B54" s="79">
        <f>'[1]ФОРМА-1'!I54</f>
        <v>0.5890446748990854</v>
      </c>
      <c r="C54" s="80">
        <f t="shared" si="0"/>
        <v>0.38332523895814075</v>
      </c>
      <c r="D54" s="81">
        <f>'[1]ФОРМА-1'!M54</f>
        <v>0.8005958228344353</v>
      </c>
      <c r="E54" s="82">
        <f t="shared" si="1"/>
        <v>0.7385261700224219</v>
      </c>
      <c r="G54" s="24">
        <v>574473</v>
      </c>
      <c r="H54" s="25">
        <v>3219.1671387999995</v>
      </c>
      <c r="I54" s="26">
        <f>'[1]ФОРМА-1'!F54-'Форма ГУЕ прокурат)'!G54</f>
        <v>220210</v>
      </c>
      <c r="J54" s="26">
        <f>'[1]ФОРМА-1'!J54-'Форма ГУЕ прокурат)'!H54</f>
        <v>2377.439177680002</v>
      </c>
    </row>
    <row r="55" spans="1:10" ht="15.75" customHeight="1" hidden="1" thickBot="1">
      <c r="A55" s="83" t="s">
        <v>59</v>
      </c>
      <c r="C55" s="85" t="e">
        <f>'[1]ФОРМА-1'!F55/'Форма ГУЕ прокурат)'!G55</f>
        <v>#DIV/0!</v>
      </c>
      <c r="E55" s="86" t="e">
        <f>#REF!/#REF!</f>
        <v>#REF!</v>
      </c>
      <c r="I55" s="10">
        <f>'[1]ФОРМА-1'!F55-'Форма ГУЕ прокурат)'!G55</f>
        <v>0</v>
      </c>
      <c r="J55" s="10" t="e">
        <f>#REF!-'Форма ГУЕ прокурат)'!H55</f>
        <v>#REF!</v>
      </c>
    </row>
    <row r="56" spans="1:10" ht="15.75" customHeight="1" hidden="1">
      <c r="A56" s="87" t="s">
        <v>60</v>
      </c>
      <c r="C56" s="88" t="e">
        <f>'[1]ФОРМА-1'!F56/'Форма ГУЕ прокурат)'!G56</f>
        <v>#DIV/0!</v>
      </c>
      <c r="E56" s="89" t="e">
        <f>#REF!/#REF!</f>
        <v>#REF!</v>
      </c>
      <c r="I56" s="10">
        <f>'[1]ФОРМА-1'!F56-'Форма ГУЕ прокурат)'!G56</f>
        <v>0</v>
      </c>
      <c r="J56" s="10" t="e">
        <f>#REF!-'Форма ГУЕ прокурат)'!H56</f>
        <v>#REF!</v>
      </c>
    </row>
    <row r="57" spans="1:10" ht="15.75" customHeight="1" hidden="1">
      <c r="A57" s="87" t="s">
        <v>61</v>
      </c>
      <c r="C57" s="88" t="e">
        <f>'[1]ФОРМА-1'!F57/'Форма ГУЕ прокурат)'!G57</f>
        <v>#DIV/0!</v>
      </c>
      <c r="E57" s="89" t="e">
        <f>#REF!/#REF!</f>
        <v>#REF!</v>
      </c>
      <c r="I57" s="10">
        <f>'[1]ФОРМА-1'!F57-'Форма ГУЕ прокурат)'!G57</f>
        <v>0</v>
      </c>
      <c r="J57" s="10" t="e">
        <f>#REF!-'Форма ГУЕ прокурат)'!H57</f>
        <v>#REF!</v>
      </c>
    </row>
    <row r="58" spans="1:10" ht="15.75" customHeight="1" hidden="1">
      <c r="A58" s="87" t="s">
        <v>62</v>
      </c>
      <c r="C58" s="88" t="e">
        <f>'[1]ФОРМА-1'!F58/'Форма ГУЕ прокурат)'!G58</f>
        <v>#DIV/0!</v>
      </c>
      <c r="E58" s="89" t="e">
        <f>#REF!/#REF!</f>
        <v>#REF!</v>
      </c>
      <c r="I58" s="10">
        <f>'[1]ФОРМА-1'!F58-'Форма ГУЕ прокурат)'!G58</f>
        <v>0</v>
      </c>
      <c r="J58" s="10" t="e">
        <f>#REF!-'Форма ГУЕ прокурат)'!H58</f>
        <v>#REF!</v>
      </c>
    </row>
    <row r="59" spans="1:10" ht="15.75" customHeight="1" hidden="1">
      <c r="A59" s="87" t="s">
        <v>63</v>
      </c>
      <c r="C59" s="88" t="e">
        <f>'[1]ФОРМА-1'!F59/'Форма ГУЕ прокурат)'!G59</f>
        <v>#DIV/0!</v>
      </c>
      <c r="E59" s="89" t="e">
        <f>#REF!/#REF!</f>
        <v>#REF!</v>
      </c>
      <c r="I59" s="10">
        <f>'[1]ФОРМА-1'!F59-'Форма ГУЕ прокурат)'!G59</f>
        <v>0</v>
      </c>
      <c r="J59" s="10" t="e">
        <f>#REF!-'Форма ГУЕ прокурат)'!H59</f>
        <v>#REF!</v>
      </c>
    </row>
    <row r="60" spans="1:10" ht="15.75" customHeight="1" hidden="1">
      <c r="A60" s="87" t="s">
        <v>64</v>
      </c>
      <c r="C60" s="88" t="e">
        <f>'[1]ФОРМА-1'!F60/'Форма ГУЕ прокурат)'!G60</f>
        <v>#DIV/0!</v>
      </c>
      <c r="E60" s="89" t="e">
        <f>#REF!/#REF!</f>
        <v>#REF!</v>
      </c>
      <c r="I60" s="10">
        <f>'[1]ФОРМА-1'!F60-'Форма ГУЕ прокурат)'!G60</f>
        <v>0</v>
      </c>
      <c r="J60" s="10" t="e">
        <f>#REF!-'Форма ГУЕ прокурат)'!H60</f>
        <v>#REF!</v>
      </c>
    </row>
    <row r="61" spans="1:10" ht="15.75" customHeight="1" hidden="1">
      <c r="A61" s="87" t="s">
        <v>65</v>
      </c>
      <c r="C61" s="88" t="e">
        <f>'[1]ФОРМА-1'!F61/'Форма ГУЕ прокурат)'!G61</f>
        <v>#DIV/0!</v>
      </c>
      <c r="E61" s="89" t="e">
        <f>#REF!/#REF!</f>
        <v>#REF!</v>
      </c>
      <c r="I61" s="10">
        <f>'[1]ФОРМА-1'!F61-'Форма ГУЕ прокурат)'!G61</f>
        <v>0</v>
      </c>
      <c r="J61" s="10" t="e">
        <f>#REF!-'Форма ГУЕ прокурат)'!H61</f>
        <v>#REF!</v>
      </c>
    </row>
    <row r="62" spans="1:10" ht="15.75" customHeight="1" hidden="1">
      <c r="A62" s="87" t="s">
        <v>66</v>
      </c>
      <c r="C62" s="88" t="e">
        <f>'[1]ФОРМА-1'!F62/'Форма ГУЕ прокурат)'!G62</f>
        <v>#DIV/0!</v>
      </c>
      <c r="E62" s="89" t="e">
        <f>#REF!/#REF!</f>
        <v>#REF!</v>
      </c>
      <c r="I62" s="10">
        <f>'[1]ФОРМА-1'!F62-'Форма ГУЕ прокурат)'!G62</f>
        <v>0</v>
      </c>
      <c r="J62" s="10" t="e">
        <f>#REF!-'Форма ГУЕ прокурат)'!H62</f>
        <v>#REF!</v>
      </c>
    </row>
    <row r="63" spans="1:10" ht="15.75" customHeight="1" hidden="1">
      <c r="A63" s="87" t="s">
        <v>67</v>
      </c>
      <c r="C63" s="88" t="e">
        <f>'[1]ФОРМА-1'!F63/'Форма ГУЕ прокурат)'!G63</f>
        <v>#DIV/0!</v>
      </c>
      <c r="E63" s="89" t="e">
        <f>#REF!/#REF!</f>
        <v>#REF!</v>
      </c>
      <c r="I63" s="10">
        <f>'[1]ФОРМА-1'!F63-'Форма ГУЕ прокурат)'!G63</f>
        <v>0</v>
      </c>
      <c r="J63" s="10" t="e">
        <f>#REF!-'Форма ГУЕ прокурат)'!H63</f>
        <v>#REF!</v>
      </c>
    </row>
    <row r="64" spans="1:10" ht="15.75" customHeight="1" hidden="1">
      <c r="A64" s="87" t="s">
        <v>68</v>
      </c>
      <c r="C64" s="88" t="e">
        <f>'[1]ФОРМА-1'!F64/'Форма ГУЕ прокурат)'!G64</f>
        <v>#DIV/0!</v>
      </c>
      <c r="E64" s="89" t="e">
        <f>#REF!/#REF!</f>
        <v>#REF!</v>
      </c>
      <c r="I64" s="10">
        <f>'[1]ФОРМА-1'!F64-'Форма ГУЕ прокурат)'!G64</f>
        <v>0</v>
      </c>
      <c r="J64" s="10" t="e">
        <f>#REF!-'Форма ГУЕ прокурат)'!H64</f>
        <v>#REF!</v>
      </c>
    </row>
    <row r="65" spans="1:10" ht="15.75" customHeight="1" hidden="1">
      <c r="A65" s="87" t="s">
        <v>69</v>
      </c>
      <c r="C65" s="88" t="e">
        <f>'[1]ФОРМА-1'!F65/'Форма ГУЕ прокурат)'!G65</f>
        <v>#DIV/0!</v>
      </c>
      <c r="E65" s="89" t="e">
        <f>#REF!/#REF!</f>
        <v>#REF!</v>
      </c>
      <c r="I65" s="10">
        <f>'[1]ФОРМА-1'!F65-'Форма ГУЕ прокурат)'!G65</f>
        <v>0</v>
      </c>
      <c r="J65" s="10" t="e">
        <f>#REF!-'Форма ГУЕ прокурат)'!H65</f>
        <v>#REF!</v>
      </c>
    </row>
    <row r="66" spans="1:10" ht="15.75" customHeight="1" hidden="1">
      <c r="A66" s="87" t="s">
        <v>70</v>
      </c>
      <c r="C66" s="88" t="e">
        <f>'[1]ФОРМА-1'!F66/'Форма ГУЕ прокурат)'!G66</f>
        <v>#DIV/0!</v>
      </c>
      <c r="E66" s="89" t="e">
        <f>#REF!/#REF!</f>
        <v>#REF!</v>
      </c>
      <c r="I66" s="10">
        <f>'[1]ФОРМА-1'!F66-'Форма ГУЕ прокурат)'!G66</f>
        <v>0</v>
      </c>
      <c r="J66" s="10" t="e">
        <f>#REF!-'Форма ГУЕ прокурат)'!H66</f>
        <v>#REF!</v>
      </c>
    </row>
    <row r="67" spans="1:10" ht="15.75" customHeight="1" hidden="1">
      <c r="A67" s="87" t="s">
        <v>71</v>
      </c>
      <c r="C67" s="88" t="e">
        <f>'[1]ФОРМА-1'!F67/'Форма ГУЕ прокурат)'!G67</f>
        <v>#DIV/0!</v>
      </c>
      <c r="E67" s="89" t="e">
        <f>#REF!/#REF!</f>
        <v>#REF!</v>
      </c>
      <c r="I67" s="10">
        <f>'[1]ФОРМА-1'!F67-'Форма ГУЕ прокурат)'!G67</f>
        <v>0</v>
      </c>
      <c r="J67" s="10" t="e">
        <f>#REF!-'Форма ГУЕ прокурат)'!H67</f>
        <v>#REF!</v>
      </c>
    </row>
    <row r="68" spans="1:10" ht="15.75" customHeight="1" hidden="1">
      <c r="A68" s="87" t="s">
        <v>72</v>
      </c>
      <c r="C68" s="88" t="e">
        <f>'[1]ФОРМА-1'!F68/'Форма ГУЕ прокурат)'!G68</f>
        <v>#DIV/0!</v>
      </c>
      <c r="E68" s="89" t="e">
        <f>#REF!/#REF!</f>
        <v>#REF!</v>
      </c>
      <c r="I68" s="10">
        <f>'[1]ФОРМА-1'!F68-'Форма ГУЕ прокурат)'!G68</f>
        <v>0</v>
      </c>
      <c r="J68" s="10" t="e">
        <f>#REF!-'Форма ГУЕ прокурат)'!H68</f>
        <v>#REF!</v>
      </c>
    </row>
    <row r="69" spans="1:10" ht="15.75" customHeight="1" hidden="1">
      <c r="A69" s="87" t="s">
        <v>73</v>
      </c>
      <c r="C69" s="88" t="e">
        <f>'[1]ФОРМА-1'!F69/'Форма ГУЕ прокурат)'!G69</f>
        <v>#DIV/0!</v>
      </c>
      <c r="E69" s="89" t="e">
        <f>#REF!/#REF!</f>
        <v>#REF!</v>
      </c>
      <c r="I69" s="10">
        <f>'[1]ФОРМА-1'!F69-'Форма ГУЕ прокурат)'!G69</f>
        <v>0</v>
      </c>
      <c r="J69" s="10" t="e">
        <f>#REF!-'Форма ГУЕ прокурат)'!H69</f>
        <v>#REF!</v>
      </c>
    </row>
    <row r="70" spans="1:10" ht="15.75" customHeight="1" hidden="1">
      <c r="A70" s="87" t="s">
        <v>74</v>
      </c>
      <c r="C70" s="88" t="e">
        <f>'[1]ФОРМА-1'!F70/'Форма ГУЕ прокурат)'!G70</f>
        <v>#DIV/0!</v>
      </c>
      <c r="E70" s="89" t="e">
        <f>#REF!/#REF!</f>
        <v>#REF!</v>
      </c>
      <c r="I70" s="10">
        <f>'[1]ФОРМА-1'!F70-'Форма ГУЕ прокурат)'!G70</f>
        <v>0</v>
      </c>
      <c r="J70" s="10" t="e">
        <f>#REF!-'Форма ГУЕ прокурат)'!H70</f>
        <v>#REF!</v>
      </c>
    </row>
    <row r="71" spans="1:10" ht="15.75" customHeight="1" hidden="1">
      <c r="A71" s="87" t="s">
        <v>75</v>
      </c>
      <c r="C71" s="88" t="e">
        <f>'[1]ФОРМА-1'!F71/'Форма ГУЕ прокурат)'!G71</f>
        <v>#DIV/0!</v>
      </c>
      <c r="E71" s="89" t="e">
        <f>#REF!/#REF!</f>
        <v>#REF!</v>
      </c>
      <c r="I71" s="10">
        <f>'[1]ФОРМА-1'!F71-'Форма ГУЕ прокурат)'!G71</f>
        <v>0</v>
      </c>
      <c r="J71" s="10" t="e">
        <f>#REF!-'Форма ГУЕ прокурат)'!H71</f>
        <v>#REF!</v>
      </c>
    </row>
    <row r="72" spans="1:10" ht="15.75" customHeight="1" hidden="1">
      <c r="A72" s="87" t="s">
        <v>76</v>
      </c>
      <c r="C72" s="88" t="e">
        <f>'[1]ФОРМА-1'!F72/'Форма ГУЕ прокурат)'!G72</f>
        <v>#DIV/0!</v>
      </c>
      <c r="E72" s="89" t="e">
        <f>#REF!/#REF!</f>
        <v>#REF!</v>
      </c>
      <c r="I72" s="10">
        <f>'[1]ФОРМА-1'!F72-'Форма ГУЕ прокурат)'!G72</f>
        <v>0</v>
      </c>
      <c r="J72" s="10" t="e">
        <f>#REF!-'Форма ГУЕ прокурат)'!H72</f>
        <v>#REF!</v>
      </c>
    </row>
    <row r="73" spans="1:10" ht="15.75" customHeight="1" hidden="1">
      <c r="A73" s="90" t="s">
        <v>77</v>
      </c>
      <c r="C73" s="88" t="e">
        <f>'[1]ФОРМА-1'!F73/'Форма ГУЕ прокурат)'!G73</f>
        <v>#DIV/0!</v>
      </c>
      <c r="E73" s="89" t="e">
        <f>#REF!/#REF!</f>
        <v>#REF!</v>
      </c>
      <c r="I73" s="10">
        <f>'[1]ФОРМА-1'!F73-'Форма ГУЕ прокурат)'!G73</f>
        <v>0</v>
      </c>
      <c r="J73" s="10" t="e">
        <f>#REF!-'Форма ГУЕ прокурат)'!H73</f>
        <v>#REF!</v>
      </c>
    </row>
    <row r="74" spans="1:10" ht="15.75" customHeight="1" hidden="1">
      <c r="A74" s="91" t="s">
        <v>78</v>
      </c>
      <c r="C74" s="88" t="e">
        <f>'[1]ФОРМА-1'!F74/'Форма ГУЕ прокурат)'!G74</f>
        <v>#DIV/0!</v>
      </c>
      <c r="E74" s="89" t="e">
        <f>#REF!/#REF!</f>
        <v>#REF!</v>
      </c>
      <c r="I74" s="10">
        <f>'[1]ФОРМА-1'!F74-'Форма ГУЕ прокурат)'!G74</f>
        <v>0</v>
      </c>
      <c r="J74" s="10" t="e">
        <f>#REF!-'Форма ГУЕ прокурат)'!H74</f>
        <v>#REF!</v>
      </c>
    </row>
    <row r="75" spans="1:10" ht="15.75" customHeight="1" hidden="1">
      <c r="A75" s="90" t="s">
        <v>79</v>
      </c>
      <c r="C75" s="88" t="e">
        <f>'[1]ФОРМА-1'!F75/'Форма ГУЕ прокурат)'!G75</f>
        <v>#DIV/0!</v>
      </c>
      <c r="E75" s="89" t="e">
        <f>#REF!/#REF!</f>
        <v>#REF!</v>
      </c>
      <c r="I75" s="10">
        <f>'[1]ФОРМА-1'!F75-'Форма ГУЕ прокурат)'!G75</f>
        <v>0</v>
      </c>
      <c r="J75" s="10" t="e">
        <f>#REF!-'Форма ГУЕ прокурат)'!H75</f>
        <v>#REF!</v>
      </c>
    </row>
    <row r="76" spans="1:10" ht="15.75" customHeight="1" hidden="1" thickBot="1">
      <c r="A76" s="92" t="s">
        <v>80</v>
      </c>
      <c r="C76" s="88" t="e">
        <f>'[1]ФОРМА-1'!F76/'Форма ГУЕ прокурат)'!G76</f>
        <v>#DIV/0!</v>
      </c>
      <c r="E76" s="89" t="e">
        <f>#REF!/#REF!</f>
        <v>#REF!</v>
      </c>
      <c r="I76" s="10">
        <f>'[1]ФОРМА-1'!F76-'Форма ГУЕ прокурат)'!G76</f>
        <v>0</v>
      </c>
      <c r="J76" s="10" t="e">
        <f>#REF!-'Форма ГУЕ прокурат)'!H76</f>
        <v>#REF!</v>
      </c>
    </row>
    <row r="77" spans="1:10" ht="26.25" hidden="1">
      <c r="A77" s="84" t="s">
        <v>81</v>
      </c>
      <c r="C77" s="88" t="e">
        <f>'[1]ФОРМА-1'!F77/'Форма ГУЕ прокурат)'!G77</f>
        <v>#DIV/0!</v>
      </c>
      <c r="E77" s="89" t="e">
        <f>#REF!/#REF!</f>
        <v>#REF!</v>
      </c>
      <c r="I77" s="10">
        <f>'[1]ФОРМА-1'!F77-'Форма ГУЕ прокурат)'!G77</f>
        <v>0</v>
      </c>
      <c r="J77" s="10" t="e">
        <f>#REF!-'Форма ГУЕ прокурат)'!H77</f>
        <v>#REF!</v>
      </c>
    </row>
    <row r="78" spans="1:10" ht="26.25" hidden="1">
      <c r="A78" s="84" t="s">
        <v>82</v>
      </c>
      <c r="C78" s="88" t="e">
        <f>'[1]ФОРМА-1'!F78/'Форма ГУЕ прокурат)'!G78</f>
        <v>#DIV/0!</v>
      </c>
      <c r="E78" s="89" t="e">
        <f>#REF!/#REF!</f>
        <v>#REF!</v>
      </c>
      <c r="I78" s="10">
        <f>'[1]ФОРМА-1'!F78-'Форма ГУЕ прокурат)'!G78</f>
        <v>0</v>
      </c>
      <c r="J78" s="10" t="e">
        <f>#REF!-'Форма ГУЕ прокурат)'!H78</f>
        <v>#REF!</v>
      </c>
    </row>
    <row r="79" spans="5:10" ht="16.5" customHeight="1">
      <c r="E79" s="93"/>
      <c r="I79" s="10"/>
      <c r="J79" s="10"/>
    </row>
    <row r="80" spans="1:9" ht="45" customHeight="1">
      <c r="A80" s="94" t="s">
        <v>83</v>
      </c>
      <c r="B80" s="94"/>
      <c r="C80" s="84" t="s">
        <v>84</v>
      </c>
      <c r="D80" s="95" t="s">
        <v>85</v>
      </c>
      <c r="E80" s="95"/>
      <c r="I80" s="10"/>
    </row>
    <row r="81" ht="30" customHeight="1">
      <c r="A81" s="96" t="s">
        <v>86</v>
      </c>
    </row>
    <row r="83" ht="18">
      <c r="A83" s="84" t="s">
        <v>87</v>
      </c>
    </row>
  </sheetData>
  <sheetProtection/>
  <mergeCells count="7">
    <mergeCell ref="D80:E80"/>
    <mergeCell ref="A80:B80"/>
    <mergeCell ref="A2:E4"/>
    <mergeCell ref="I5:J5"/>
    <mergeCell ref="D5:E5"/>
    <mergeCell ref="B5:C5"/>
    <mergeCell ref="A5:A6"/>
  </mergeCells>
  <printOptions horizontalCentered="1" verticalCentered="1"/>
  <pageMargins left="0.7874015748031497" right="0.1968503937007874" top="0.3937007874015748" bottom="0.1968503937007874" header="0.5118110236220472" footer="0.5118110236220472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Alla</cp:lastModifiedBy>
  <dcterms:created xsi:type="dcterms:W3CDTF">2016-08-22T12:55:13Z</dcterms:created>
  <dcterms:modified xsi:type="dcterms:W3CDTF">2016-08-22T12:56:13Z</dcterms:modified>
  <cp:category/>
  <cp:version/>
  <cp:contentType/>
  <cp:contentStatus/>
</cp:coreProperties>
</file>