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розрах. 9 міс." sheetId="1" r:id="rId1"/>
  </sheets>
  <externalReferences>
    <externalReference r:id="rId4"/>
  </externalReferences>
  <definedNames>
    <definedName name="_xlnm.Print_Area" localSheetId="0">'розрах. 9 міс.'!$A$1:$E$77</definedName>
  </definedNames>
  <calcPr fullCalcOnLoad="1"/>
</workbook>
</file>

<file path=xl/sharedStrings.xml><?xml version="1.0" encoding="utf-8"?>
<sst xmlns="http://schemas.openxmlformats.org/spreadsheetml/2006/main" count="89" uniqueCount="87">
  <si>
    <t>Інформація  щодо стану розрахунків споживачів області                                                                                  за електричну енергію та природний газ за 9 місяців 2011 р.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</si>
  <si>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</si>
  <si>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</si>
  <si>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</si>
  <si>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>Різниця боргу</t>
  </si>
  <si>
    <t>Район (місто)</t>
  </si>
  <si>
    <t>% сплати</t>
  </si>
  <si>
    <t>Темп зростання, зменшення заборгованості,%</t>
  </si>
  <si>
    <t xml:space="preserve">Електрична енергія </t>
  </si>
  <si>
    <t>Природний газ</t>
  </si>
  <si>
    <t>ЕЕ на 01.01.11</t>
  </si>
  <si>
    <t>Газ на 01.01.11</t>
  </si>
  <si>
    <t>ЕЕ</t>
  </si>
  <si>
    <t>Газ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</si>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</sst>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_-* #,##0_г_р_н_._-;\-* #,##0_г_р_н_._-;_-* &quot;-&quot;_г_р_н_._-;_-@_-"/>
    <numFmt numFmtId="174" formatCode="_-* #,##0.00_г_р_н_._-;\-* #,##0.00_г_р_н_._-;_-* &quot;-&quot;??_г_р_н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20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3">
    <xf numFmtId="0" fontId="0" fillId="0" borderId="0" xfId="0" applyAlignment="1">
      <alignment/>
    </xf>
    <xf numFmtId="22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2" fillId="24" borderId="15" xfId="0" applyFont="1" applyFill="1" applyBorder="1" applyAlignment="1">
      <alignment horizontal="centerContinuous" vertical="center" wrapText="1"/>
    </xf>
    <xf numFmtId="1" fontId="20" fillId="0" borderId="0" xfId="0" applyNumberFormat="1" applyFont="1" applyAlignment="1">
      <alignment/>
    </xf>
    <xf numFmtId="0" fontId="22" fillId="24" borderId="16" xfId="0" applyFont="1" applyFill="1" applyBorder="1" applyAlignment="1">
      <alignment horizontal="centerContinuous" vertical="justify" wrapText="1"/>
    </xf>
    <xf numFmtId="0" fontId="22" fillId="24" borderId="17" xfId="0" applyFont="1" applyFill="1" applyBorder="1" applyAlignment="1">
      <alignment horizontal="centerContinuous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" fontId="20" fillId="0" borderId="0" xfId="0" applyNumberFormat="1" applyFont="1" applyAlignment="1">
      <alignment wrapText="1"/>
    </xf>
    <xf numFmtId="0" fontId="20" fillId="0" borderId="0" xfId="0" applyFont="1" applyAlignment="1">
      <alignment horizontal="right"/>
    </xf>
    <xf numFmtId="0" fontId="23" fillId="0" borderId="19" xfId="0" applyFont="1" applyBorder="1" applyAlignment="1">
      <alignment/>
    </xf>
    <xf numFmtId="172" fontId="23" fillId="0" borderId="20" xfId="55" applyNumberFormat="1" applyFont="1" applyFill="1" applyBorder="1" applyAlignment="1">
      <alignment horizontal="right"/>
    </xf>
    <xf numFmtId="9" fontId="23" fillId="0" borderId="20" xfId="0" applyNumberFormat="1" applyFont="1" applyFill="1" applyBorder="1" applyAlignment="1">
      <alignment/>
    </xf>
    <xf numFmtId="172" fontId="23" fillId="0" borderId="20" xfId="55" applyNumberFormat="1" applyFont="1" applyFill="1" applyBorder="1" applyAlignment="1">
      <alignment/>
    </xf>
    <xf numFmtId="9" fontId="23" fillId="0" borderId="20" xfId="55" applyFont="1" applyFill="1" applyBorder="1" applyAlignment="1">
      <alignment/>
    </xf>
    <xf numFmtId="9" fontId="23" fillId="22" borderId="20" xfId="0" applyNumberFormat="1" applyFont="1" applyFill="1" applyBorder="1" applyAlignment="1">
      <alignment/>
    </xf>
    <xf numFmtId="9" fontId="23" fillId="22" borderId="21" xfId="0" applyNumberFormat="1" applyFont="1" applyFill="1" applyBorder="1" applyAlignment="1">
      <alignment/>
    </xf>
    <xf numFmtId="0" fontId="25" fillId="0" borderId="22" xfId="0" applyFont="1" applyBorder="1" applyAlignment="1">
      <alignment/>
    </xf>
    <xf numFmtId="1" fontId="25" fillId="0" borderId="22" xfId="0" applyNumberFormat="1" applyFont="1" applyBorder="1" applyAlignment="1">
      <alignment/>
    </xf>
    <xf numFmtId="0" fontId="23" fillId="0" borderId="23" xfId="0" applyFont="1" applyBorder="1" applyAlignment="1">
      <alignment/>
    </xf>
    <xf numFmtId="172" fontId="23" fillId="0" borderId="24" xfId="55" applyNumberFormat="1" applyFont="1" applyFill="1" applyBorder="1" applyAlignment="1">
      <alignment horizontal="right"/>
    </xf>
    <xf numFmtId="9" fontId="23" fillId="0" borderId="25" xfId="0" applyNumberFormat="1" applyFont="1" applyFill="1" applyBorder="1" applyAlignment="1">
      <alignment/>
    </xf>
    <xf numFmtId="172" fontId="23" fillId="0" borderId="25" xfId="55" applyNumberFormat="1" applyFont="1" applyFill="1" applyBorder="1" applyAlignment="1">
      <alignment/>
    </xf>
    <xf numFmtId="9" fontId="23" fillId="0" borderId="25" xfId="55" applyFont="1" applyFill="1" applyBorder="1" applyAlignment="1">
      <alignment/>
    </xf>
    <xf numFmtId="9" fontId="23" fillId="22" borderId="26" xfId="55" applyNumberFormat="1" applyFont="1" applyFill="1" applyBorder="1" applyAlignment="1">
      <alignment/>
    </xf>
    <xf numFmtId="9" fontId="23" fillId="22" borderId="27" xfId="55" applyNumberFormat="1" applyFont="1" applyFill="1" applyBorder="1" applyAlignment="1">
      <alignment/>
    </xf>
    <xf numFmtId="1" fontId="25" fillId="0" borderId="0" xfId="0" applyNumberFormat="1" applyFont="1" applyAlignment="1">
      <alignment/>
    </xf>
    <xf numFmtId="0" fontId="26" fillId="0" borderId="15" xfId="0" applyFont="1" applyBorder="1" applyAlignment="1">
      <alignment/>
    </xf>
    <xf numFmtId="172" fontId="26" fillId="0" borderId="28" xfId="55" applyNumberFormat="1" applyFont="1" applyFill="1" applyBorder="1" applyAlignment="1">
      <alignment horizontal="right"/>
    </xf>
    <xf numFmtId="9" fontId="26" fillId="0" borderId="28" xfId="0" applyNumberFormat="1" applyFont="1" applyFill="1" applyBorder="1" applyAlignment="1">
      <alignment/>
    </xf>
    <xf numFmtId="172" fontId="26" fillId="0" borderId="28" xfId="55" applyNumberFormat="1" applyFont="1" applyFill="1" applyBorder="1" applyAlignment="1">
      <alignment/>
    </xf>
    <xf numFmtId="9" fontId="26" fillId="0" borderId="28" xfId="55" applyFont="1" applyFill="1" applyBorder="1" applyAlignment="1">
      <alignment/>
    </xf>
    <xf numFmtId="172" fontId="26" fillId="22" borderId="28" xfId="55" applyNumberFormat="1" applyFont="1" applyFill="1" applyBorder="1" applyAlignment="1">
      <alignment/>
    </xf>
    <xf numFmtId="0" fontId="20" fillId="0" borderId="22" xfId="0" applyFont="1" applyBorder="1" applyAlignment="1">
      <alignment/>
    </xf>
    <xf numFmtId="1" fontId="20" fillId="0" borderId="22" xfId="0" applyNumberFormat="1" applyFont="1" applyBorder="1" applyAlignment="1">
      <alignment/>
    </xf>
    <xf numFmtId="0" fontId="26" fillId="24" borderId="29" xfId="0" applyFont="1" applyFill="1" applyBorder="1" applyAlignment="1">
      <alignment/>
    </xf>
    <xf numFmtId="172" fontId="26" fillId="0" borderId="22" xfId="55" applyNumberFormat="1" applyFont="1" applyFill="1" applyBorder="1" applyAlignment="1">
      <alignment horizontal="right"/>
    </xf>
    <xf numFmtId="9" fontId="26" fillId="0" borderId="22" xfId="0" applyNumberFormat="1" applyFont="1" applyFill="1" applyBorder="1" applyAlignment="1">
      <alignment/>
    </xf>
    <xf numFmtId="172" fontId="26" fillId="0" borderId="22" xfId="55" applyNumberFormat="1" applyFont="1" applyFill="1" applyBorder="1" applyAlignment="1">
      <alignment/>
    </xf>
    <xf numFmtId="9" fontId="26" fillId="0" borderId="22" xfId="55" applyFont="1" applyFill="1" applyBorder="1" applyAlignment="1">
      <alignment/>
    </xf>
    <xf numFmtId="172" fontId="26" fillId="22" borderId="22" xfId="55" applyNumberFormat="1" applyFont="1" applyFill="1" applyBorder="1" applyAlignment="1">
      <alignment/>
    </xf>
    <xf numFmtId="0" fontId="26" fillId="0" borderId="29" xfId="0" applyFont="1" applyBorder="1" applyAlignment="1">
      <alignment/>
    </xf>
    <xf numFmtId="172" fontId="26" fillId="22" borderId="30" xfId="55" applyNumberFormat="1" applyFont="1" applyFill="1" applyBorder="1" applyAlignment="1">
      <alignment/>
    </xf>
    <xf numFmtId="0" fontId="26" fillId="0" borderId="16" xfId="0" applyFont="1" applyBorder="1" applyAlignment="1">
      <alignment/>
    </xf>
    <xf numFmtId="172" fontId="23" fillId="0" borderId="31" xfId="55" applyNumberFormat="1" applyFont="1" applyFill="1" applyBorder="1" applyAlignment="1">
      <alignment horizontal="right"/>
    </xf>
    <xf numFmtId="9" fontId="23" fillId="0" borderId="31" xfId="0" applyNumberFormat="1" applyFont="1" applyFill="1" applyBorder="1" applyAlignment="1">
      <alignment/>
    </xf>
    <xf numFmtId="172" fontId="23" fillId="0" borderId="31" xfId="55" applyNumberFormat="1" applyFont="1" applyFill="1" applyBorder="1" applyAlignment="1">
      <alignment/>
    </xf>
    <xf numFmtId="9" fontId="23" fillId="0" borderId="31" xfId="55" applyFont="1" applyFill="1" applyBorder="1" applyAlignment="1">
      <alignment/>
    </xf>
    <xf numFmtId="172" fontId="26" fillId="0" borderId="32" xfId="55" applyNumberFormat="1" applyFont="1" applyFill="1" applyBorder="1" applyAlignment="1">
      <alignment/>
    </xf>
    <xf numFmtId="172" fontId="26" fillId="22" borderId="17" xfId="55" applyNumberFormat="1" applyFont="1" applyFill="1" applyBorder="1" applyAlignment="1">
      <alignment/>
    </xf>
    <xf numFmtId="0" fontId="23" fillId="0" borderId="23" xfId="0" applyFont="1" applyBorder="1" applyAlignment="1">
      <alignment horizontal="left"/>
    </xf>
    <xf numFmtId="9" fontId="23" fillId="0" borderId="26" xfId="55" applyNumberFormat="1" applyFont="1" applyFill="1" applyBorder="1" applyAlignment="1">
      <alignment/>
    </xf>
    <xf numFmtId="172" fontId="23" fillId="22" borderId="27" xfId="55" applyNumberFormat="1" applyFont="1" applyFill="1" applyBorder="1" applyAlignment="1">
      <alignment/>
    </xf>
    <xf numFmtId="0" fontId="26" fillId="24" borderId="15" xfId="0" applyFont="1" applyFill="1" applyBorder="1" applyAlignment="1">
      <alignment/>
    </xf>
    <xf numFmtId="172" fontId="26" fillId="0" borderId="33" xfId="55" applyNumberFormat="1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0" fillId="25" borderId="0" xfId="0" applyFill="1" applyAlignment="1">
      <alignment/>
    </xf>
    <xf numFmtId="0" fontId="20" fillId="25" borderId="22" xfId="0" applyFont="1" applyFill="1" applyBorder="1" applyAlignment="1">
      <alignment/>
    </xf>
    <xf numFmtId="1" fontId="20" fillId="25" borderId="22" xfId="0" applyNumberFormat="1" applyFont="1" applyFill="1" applyBorder="1" applyAlignment="1">
      <alignment/>
    </xf>
    <xf numFmtId="172" fontId="26" fillId="0" borderId="17" xfId="55" applyNumberFormat="1" applyFont="1" applyFill="1" applyBorder="1" applyAlignment="1">
      <alignment horizontal="right"/>
    </xf>
    <xf numFmtId="9" fontId="26" fillId="0" borderId="17" xfId="0" applyNumberFormat="1" applyFont="1" applyFill="1" applyBorder="1" applyAlignment="1">
      <alignment/>
    </xf>
    <xf numFmtId="172" fontId="26" fillId="0" borderId="17" xfId="55" applyNumberFormat="1" applyFont="1" applyFill="1" applyBorder="1" applyAlignment="1">
      <alignment/>
    </xf>
    <xf numFmtId="9" fontId="26" fillId="0" borderId="17" xfId="55" applyFont="1" applyFill="1" applyBorder="1" applyAlignment="1">
      <alignment/>
    </xf>
    <xf numFmtId="3" fontId="23" fillId="0" borderId="24" xfId="0" applyNumberFormat="1" applyFont="1" applyFill="1" applyBorder="1" applyAlignment="1">
      <alignment horizontal="right" vertical="center"/>
    </xf>
    <xf numFmtId="172" fontId="23" fillId="0" borderId="25" xfId="55" applyNumberFormat="1" applyFont="1" applyFill="1" applyBorder="1" applyAlignment="1">
      <alignment horizontal="right"/>
    </xf>
    <xf numFmtId="172" fontId="23" fillId="0" borderId="26" xfId="55" applyNumberFormat="1" applyFont="1" applyFill="1" applyBorder="1" applyAlignment="1">
      <alignment/>
    </xf>
    <xf numFmtId="0" fontId="27" fillId="0" borderId="0" xfId="0" applyFont="1" applyAlignment="1">
      <alignment/>
    </xf>
    <xf numFmtId="0" fontId="23" fillId="0" borderId="24" xfId="0" applyFont="1" applyBorder="1" applyAlignment="1">
      <alignment/>
    </xf>
    <xf numFmtId="1" fontId="27" fillId="0" borderId="22" xfId="0" applyNumberFormat="1" applyFont="1" applyBorder="1" applyAlignment="1">
      <alignment/>
    </xf>
    <xf numFmtId="0" fontId="28" fillId="0" borderId="34" xfId="0" applyFont="1" applyBorder="1" applyAlignment="1">
      <alignment horizontal="left" vertical="center"/>
    </xf>
    <xf numFmtId="9" fontId="29" fillId="0" borderId="28" xfId="55" applyFont="1" applyBorder="1" applyAlignment="1">
      <alignment/>
    </xf>
    <xf numFmtId="0" fontId="0" fillId="23" borderId="0" xfId="0" applyFill="1" applyAlignment="1">
      <alignment/>
    </xf>
    <xf numFmtId="0" fontId="28" fillId="0" borderId="35" xfId="0" applyFont="1" applyBorder="1" applyAlignment="1">
      <alignment horizontal="left" vertical="center"/>
    </xf>
    <xf numFmtId="9" fontId="29" fillId="0" borderId="22" xfId="55" applyFont="1" applyBorder="1" applyAlignment="1">
      <alignment/>
    </xf>
    <xf numFmtId="0" fontId="28" fillId="0" borderId="36" xfId="0" applyFont="1" applyBorder="1" applyAlignment="1">
      <alignment horizontal="left" vertical="center"/>
    </xf>
    <xf numFmtId="1" fontId="28" fillId="0" borderId="29" xfId="0" applyNumberFormat="1" applyFont="1" applyFill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Форма 1 - 1" xfId="58"/>
    <cellStyle name="Тысячи_Форма 1 - 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1\&#1092;&#1086;&#1088;&#1084;&#1080;%201-4\09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1"/>
      <sheetName val="Форма ГУЕ прокурат"/>
      <sheetName val="Рейтинг"/>
    </sheetNames>
    <sheetDataSet>
      <sheetData sheetId="1">
        <row r="7">
          <cell r="F7">
            <v>432741</v>
          </cell>
          <cell r="J7">
            <v>0.9532565655111988</v>
          </cell>
          <cell r="O7">
            <v>162506.0601352561</v>
          </cell>
          <cell r="R7">
            <v>1.0513775004552393</v>
          </cell>
        </row>
        <row r="8">
          <cell r="F8">
            <v>149891</v>
          </cell>
          <cell r="J8">
            <v>0.9979684527685218</v>
          </cell>
          <cell r="O8">
            <v>109725.16102000001</v>
          </cell>
          <cell r="R8">
            <v>1.0681048095836327</v>
          </cell>
        </row>
        <row r="9">
          <cell r="F9">
            <v>23613</v>
          </cell>
          <cell r="J9">
            <v>0.9865195639455051</v>
          </cell>
          <cell r="O9">
            <v>10034.598039999997</v>
          </cell>
          <cell r="R9">
            <v>1.1336729990733128</v>
          </cell>
        </row>
        <row r="10">
          <cell r="F10">
            <v>7365</v>
          </cell>
          <cell r="J10">
            <v>0.9978580724459547</v>
          </cell>
          <cell r="O10">
            <v>19373.151099999995</v>
          </cell>
          <cell r="R10">
            <v>1.0202653521866554</v>
          </cell>
        </row>
        <row r="11">
          <cell r="F11">
            <v>22835</v>
          </cell>
          <cell r="J11">
            <v>0.99295114664018</v>
          </cell>
          <cell r="O11">
            <v>16148.05558</v>
          </cell>
          <cell r="R11">
            <v>1.0791906687990243</v>
          </cell>
        </row>
        <row r="12">
          <cell r="F12">
            <v>19991</v>
          </cell>
          <cell r="J12">
            <v>1.02467223082946</v>
          </cell>
          <cell r="O12">
            <v>7389.092620000001</v>
          </cell>
          <cell r="R12">
            <v>1.0935464928223004</v>
          </cell>
        </row>
        <row r="13">
          <cell r="F13">
            <v>11201</v>
          </cell>
          <cell r="J13">
            <v>0.9951725285962284</v>
          </cell>
          <cell r="O13">
            <v>13568.636360000004</v>
          </cell>
          <cell r="R13">
            <v>1.079157573787453</v>
          </cell>
        </row>
        <row r="14">
          <cell r="F14">
            <v>25873</v>
          </cell>
          <cell r="J14">
            <v>0.9934505368905465</v>
          </cell>
          <cell r="O14">
            <v>12380.735420000005</v>
          </cell>
          <cell r="R14">
            <v>1.0761243278989199</v>
          </cell>
        </row>
        <row r="15">
          <cell r="F15">
            <v>13855</v>
          </cell>
          <cell r="J15">
            <v>1.00417714087878</v>
          </cell>
          <cell r="O15">
            <v>8916.990859999998</v>
          </cell>
          <cell r="R15">
            <v>1.0428445928370147</v>
          </cell>
        </row>
        <row r="16">
          <cell r="F16">
            <v>17880</v>
          </cell>
          <cell r="J16">
            <v>0.9959518831621368</v>
          </cell>
          <cell r="O16">
            <v>9273.113860000005</v>
          </cell>
          <cell r="R16">
            <v>1.0356899949790939</v>
          </cell>
        </row>
        <row r="17">
          <cell r="F17">
            <v>7278</v>
          </cell>
          <cell r="J17">
            <v>1.00151597304445</v>
          </cell>
          <cell r="O17">
            <v>12640.787179999996</v>
          </cell>
          <cell r="R17">
            <v>1.0493096216300355</v>
          </cell>
        </row>
        <row r="18">
          <cell r="J18" t="e">
            <v>#DIV/0!</v>
          </cell>
          <cell r="R18" t="str">
            <v>х</v>
          </cell>
        </row>
        <row r="19">
          <cell r="F19">
            <v>80065</v>
          </cell>
          <cell r="J19">
            <v>0.9948303614632332</v>
          </cell>
          <cell r="O19">
            <v>42472.73580589606</v>
          </cell>
          <cell r="R19">
            <v>1.0504591212444916</v>
          </cell>
        </row>
        <row r="20">
          <cell r="F20">
            <v>1451</v>
          </cell>
          <cell r="J20">
            <v>0.9952974189768418</v>
          </cell>
          <cell r="O20">
            <v>2696.691961796052</v>
          </cell>
          <cell r="R20">
            <v>1.0539490065964965</v>
          </cell>
        </row>
        <row r="21">
          <cell r="F21">
            <v>1484</v>
          </cell>
          <cell r="J21">
            <v>0.9957785550597033</v>
          </cell>
          <cell r="O21">
            <v>559.0847305699991</v>
          </cell>
          <cell r="R21">
            <v>1.055512359190874</v>
          </cell>
        </row>
        <row r="22">
          <cell r="F22">
            <v>499</v>
          </cell>
          <cell r="J22">
            <v>0.9933184855233853</v>
          </cell>
          <cell r="O22">
            <v>123.91462082000044</v>
          </cell>
          <cell r="R22">
            <v>1.0939274680247804</v>
          </cell>
        </row>
        <row r="23">
          <cell r="F23">
            <v>3192</v>
          </cell>
          <cell r="J23">
            <v>0.9925396994564638</v>
          </cell>
          <cell r="O23">
            <v>1113.8299862700014</v>
          </cell>
          <cell r="R23">
            <v>1.0618467297573542</v>
          </cell>
        </row>
        <row r="24">
          <cell r="F24">
            <v>1167</v>
          </cell>
          <cell r="J24">
            <v>0.9804026129849354</v>
          </cell>
          <cell r="O24">
            <v>823.1692803299997</v>
          </cell>
          <cell r="R24">
            <v>1.0493412792298662</v>
          </cell>
        </row>
        <row r="25">
          <cell r="F25">
            <v>1771</v>
          </cell>
          <cell r="J25">
            <v>0.9884611508616346</v>
          </cell>
          <cell r="O25">
            <v>991.155248909997</v>
          </cell>
          <cell r="R25">
            <v>1.0904807806864396</v>
          </cell>
        </row>
        <row r="26">
          <cell r="F26">
            <v>1481</v>
          </cell>
          <cell r="J26">
            <v>0.9989917506874427</v>
          </cell>
          <cell r="O26">
            <v>570.2543677899997</v>
          </cell>
          <cell r="R26">
            <v>1.0125944460825975</v>
          </cell>
        </row>
        <row r="27">
          <cell r="F27">
            <v>5819</v>
          </cell>
          <cell r="J27">
            <v>0.9913006227963226</v>
          </cell>
          <cell r="O27">
            <v>996.4295734099989</v>
          </cell>
          <cell r="R27">
            <v>1.0841663907018073</v>
          </cell>
        </row>
        <row r="28">
          <cell r="F28">
            <v>346</v>
          </cell>
          <cell r="J28">
            <v>0.9936855074695826</v>
          </cell>
          <cell r="O28">
            <v>2147.56192822</v>
          </cell>
          <cell r="R28">
            <v>0.9365392544993948</v>
          </cell>
        </row>
        <row r="29">
          <cell r="F29">
            <v>6439</v>
          </cell>
          <cell r="J29">
            <v>1.0129463629684057</v>
          </cell>
          <cell r="O29">
            <v>10415.44301204</v>
          </cell>
          <cell r="R29">
            <v>1.0000216430920918</v>
          </cell>
        </row>
        <row r="30">
          <cell r="F30">
            <v>1547</v>
          </cell>
          <cell r="J30">
            <v>1.0001808972503619</v>
          </cell>
          <cell r="O30">
            <v>234.7818734199992</v>
          </cell>
          <cell r="R30">
            <v>1.0085962105023756</v>
          </cell>
        </row>
        <row r="31">
          <cell r="F31">
            <v>4687</v>
          </cell>
          <cell r="J31">
            <v>0.9952072800808898</v>
          </cell>
          <cell r="O31">
            <v>3345.31981941</v>
          </cell>
          <cell r="R31">
            <v>1.0072132999660055</v>
          </cell>
        </row>
        <row r="32">
          <cell r="F32">
            <v>5667</v>
          </cell>
          <cell r="J32">
            <v>0.9935884592266079</v>
          </cell>
          <cell r="O32">
            <v>659.5199386300004</v>
          </cell>
          <cell r="R32">
            <v>1.0951374846294126</v>
          </cell>
        </row>
        <row r="33">
          <cell r="F33">
            <v>888</v>
          </cell>
          <cell r="J33">
            <v>1.01082910321489</v>
          </cell>
          <cell r="O33">
            <v>754.1759389200004</v>
          </cell>
          <cell r="R33">
            <v>1.0414888608116655</v>
          </cell>
        </row>
        <row r="34">
          <cell r="F34">
            <v>1062</v>
          </cell>
          <cell r="J34">
            <v>0.994097276877066</v>
          </cell>
          <cell r="O34">
            <v>-283.2375240099992</v>
          </cell>
          <cell r="R34">
            <v>1.0563806081152285</v>
          </cell>
        </row>
        <row r="35">
          <cell r="F35">
            <v>592</v>
          </cell>
          <cell r="J35">
            <v>0.9905629677839245</v>
          </cell>
          <cell r="O35">
            <v>219.67498925000004</v>
          </cell>
          <cell r="R35">
            <v>1.0478937630257896</v>
          </cell>
        </row>
        <row r="36">
          <cell r="F36">
            <v>973</v>
          </cell>
          <cell r="J36">
            <v>0.9941013389960479</v>
          </cell>
          <cell r="O36">
            <v>1215.391968530001</v>
          </cell>
          <cell r="R36">
            <v>1.0374351624381988</v>
          </cell>
        </row>
        <row r="37">
          <cell r="F37">
            <v>2795</v>
          </cell>
          <cell r="J37">
            <v>0.9953796943490107</v>
          </cell>
          <cell r="O37">
            <v>1392.3709146799984</v>
          </cell>
          <cell r="R37">
            <v>1.0139923195233638</v>
          </cell>
        </row>
        <row r="38">
          <cell r="F38">
            <v>774</v>
          </cell>
          <cell r="J38">
            <v>0.9981472904122279</v>
          </cell>
          <cell r="O38">
            <v>880.3655241899995</v>
          </cell>
          <cell r="R38">
            <v>1.0166764452322676</v>
          </cell>
        </row>
        <row r="39">
          <cell r="F39">
            <v>1303</v>
          </cell>
          <cell r="J39">
            <v>1.004662162162162</v>
          </cell>
          <cell r="O39">
            <v>749.1399051599992</v>
          </cell>
          <cell r="R39">
            <v>1.05144078146063</v>
          </cell>
        </row>
        <row r="40">
          <cell r="F40">
            <v>3408</v>
          </cell>
          <cell r="J40">
            <v>0.989436856623831</v>
          </cell>
          <cell r="O40">
            <v>1363.1152845599995</v>
          </cell>
          <cell r="R40">
            <v>1.0942072588334382</v>
          </cell>
        </row>
        <row r="41">
          <cell r="F41">
            <v>790</v>
          </cell>
          <cell r="J41">
            <v>0.9975734699379887</v>
          </cell>
          <cell r="O41">
            <v>253.1705173099998</v>
          </cell>
          <cell r="R41">
            <v>1.0593149420874972</v>
          </cell>
        </row>
        <row r="42">
          <cell r="F42">
            <v>946</v>
          </cell>
          <cell r="J42">
            <v>0.9932420724311212</v>
          </cell>
          <cell r="O42">
            <v>177.51794814000033</v>
          </cell>
          <cell r="R42">
            <v>1.0970247021231834</v>
          </cell>
        </row>
        <row r="43">
          <cell r="F43">
            <v>3248</v>
          </cell>
          <cell r="J43">
            <v>0.9960847535697835</v>
          </cell>
          <cell r="O43">
            <v>303.71628164</v>
          </cell>
          <cell r="R43">
            <v>1.0702929769264626</v>
          </cell>
        </row>
        <row r="44">
          <cell r="F44">
            <v>24065</v>
          </cell>
          <cell r="J44">
            <v>0.9851648458269459</v>
          </cell>
          <cell r="O44">
            <v>8033.33655742001</v>
          </cell>
          <cell r="R44">
            <v>1.0853596715623604</v>
          </cell>
        </row>
        <row r="45">
          <cell r="F45">
            <v>2151</v>
          </cell>
          <cell r="J45">
            <v>0.9900083880199338</v>
          </cell>
          <cell r="O45">
            <v>1864.4666577100022</v>
          </cell>
          <cell r="R45">
            <v>1.0985184897569855</v>
          </cell>
        </row>
        <row r="46">
          <cell r="F46">
            <v>1520</v>
          </cell>
          <cell r="J46">
            <v>0.9988598491492721</v>
          </cell>
          <cell r="O46">
            <v>872.3745007800011</v>
          </cell>
          <cell r="R46">
            <v>1.0325499169143038</v>
          </cell>
        </row>
        <row r="47">
          <cell r="F47">
            <v>49954</v>
          </cell>
          <cell r="J47">
            <v>1.0034350259174252</v>
          </cell>
          <cell r="O47">
            <v>10308.163309360003</v>
          </cell>
          <cell r="R47">
            <v>1.0148843210071188</v>
          </cell>
        </row>
        <row r="48">
          <cell r="F48">
            <v>3456</v>
          </cell>
          <cell r="J48">
            <v>0.9908441268423404</v>
          </cell>
          <cell r="O48">
            <v>2404.074058090002</v>
          </cell>
          <cell r="R48">
            <v>1.0383289187170772</v>
          </cell>
        </row>
        <row r="49">
          <cell r="F49">
            <v>11459</v>
          </cell>
          <cell r="J49">
            <v>0.9868482855800845</v>
          </cell>
          <cell r="O49">
            <v>3636.044404279999</v>
          </cell>
          <cell r="R49">
            <v>0.9151416259998266</v>
          </cell>
        </row>
        <row r="50">
          <cell r="F50">
            <v>4517</v>
          </cell>
          <cell r="J50">
            <v>1.012995584329871</v>
          </cell>
          <cell r="O50">
            <v>893.1768081799994</v>
          </cell>
          <cell r="R50">
            <v>1.0775669563850543</v>
          </cell>
        </row>
        <row r="51">
          <cell r="F51">
            <v>3197</v>
          </cell>
          <cell r="J51">
            <v>0.9931938911022576</v>
          </cell>
          <cell r="O51">
            <v>1519.114846580001</v>
          </cell>
          <cell r="R51">
            <v>1.023815252581753</v>
          </cell>
        </row>
        <row r="52">
          <cell r="F52">
            <v>23685</v>
          </cell>
          <cell r="J52">
            <v>1.041144616691442</v>
          </cell>
          <cell r="O52">
            <v>545.8109281800006</v>
          </cell>
          <cell r="R52">
            <v>1.0287444597241315</v>
          </cell>
        </row>
        <row r="53">
          <cell r="F53">
            <v>3640</v>
          </cell>
          <cell r="J53">
            <v>0.9968329098945463</v>
          </cell>
          <cell r="O53">
            <v>1309.942264050002</v>
          </cell>
          <cell r="R53">
            <v>1.0413273341349918</v>
          </cell>
        </row>
        <row r="54">
          <cell r="F54">
            <v>152831</v>
          </cell>
          <cell r="J54">
            <v>0.6575664648249695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="62" zoomScaleNormal="60" zoomScaleSheetLayoutView="62" zoomScalePageLayoutView="0" workbookViewId="0" topLeftCell="A1">
      <selection activeCell="H5" sqref="H5"/>
    </sheetView>
  </sheetViews>
  <sheetFormatPr defaultColWidth="9.140625" defaultRowHeight="12.75"/>
  <cols>
    <col min="1" max="1" width="41.57421875" style="0" customWidth="1"/>
    <col min="2" max="2" width="25.8515625" style="0" customWidth="1"/>
    <col min="3" max="3" width="25.421875" style="0" customWidth="1"/>
    <col min="4" max="4" width="23.00390625" style="0" customWidth="1"/>
    <col min="5" max="5" width="26.57421875" style="0" customWidth="1"/>
    <col min="6" max="6" width="23.28125" style="82" hidden="1" customWidth="1"/>
    <col min="7" max="7" width="20.7109375" style="82" hidden="1" customWidth="1"/>
    <col min="8" max="8" width="9.140625" style="0" hidden="1" customWidth="1"/>
    <col min="9" max="9" width="0.13671875" style="0" hidden="1" customWidth="1"/>
    <col min="10" max="10" width="12.57421875" style="0" hidden="1" customWidth="1"/>
    <col min="11" max="11" width="14.140625" style="4" hidden="1" customWidth="1"/>
    <col min="12" max="12" width="9.140625" style="5" hidden="1" customWidth="1"/>
    <col min="13" max="13" width="10.57421875" style="5" hidden="1" customWidth="1"/>
  </cols>
  <sheetData>
    <row r="1" spans="1:7" ht="18.75" thickBot="1">
      <c r="A1" s="1"/>
      <c r="B1" s="2"/>
      <c r="C1" s="2"/>
      <c r="D1" s="2"/>
      <c r="E1" s="2"/>
      <c r="F1" s="3"/>
      <c r="G1" s="3"/>
    </row>
    <row r="2" spans="1:7" ht="32.25" customHeight="1">
      <c r="A2" s="88" t="s">
        <v>0</v>
      </c>
      <c r="B2" s="88"/>
      <c r="C2" s="88"/>
      <c r="D2" s="88"/>
      <c r="E2" s="88"/>
      <c r="F2" s="6"/>
      <c r="G2" s="7"/>
    </row>
    <row r="3" spans="1:7" ht="27" customHeight="1">
      <c r="A3" s="88"/>
      <c r="B3" s="88"/>
      <c r="C3" s="88"/>
      <c r="D3" s="88"/>
      <c r="E3" s="88"/>
      <c r="F3" s="8"/>
      <c r="G3" s="9"/>
    </row>
    <row r="4" spans="1:7" ht="36" customHeight="1" thickBot="1">
      <c r="A4" s="88"/>
      <c r="B4" s="88"/>
      <c r="C4" s="88"/>
      <c r="D4" s="88"/>
      <c r="E4" s="88"/>
      <c r="F4" s="10"/>
      <c r="G4" s="11"/>
    </row>
    <row r="5" spans="1:13" ht="75.75" customHeight="1">
      <c r="A5" s="12"/>
      <c r="B5" s="89" t="s">
        <v>1</v>
      </c>
      <c r="C5" s="89"/>
      <c r="D5" s="89" t="s">
        <v>2</v>
      </c>
      <c r="E5" s="89"/>
      <c r="F5" s="90" t="s">
        <v>3</v>
      </c>
      <c r="G5" s="91"/>
      <c r="J5" s="5"/>
      <c r="K5" s="13"/>
      <c r="L5" s="92" t="s">
        <v>4</v>
      </c>
      <c r="M5" s="92"/>
    </row>
    <row r="6" spans="1:13" ht="79.5" customHeight="1" thickBot="1">
      <c r="A6" s="14" t="s">
        <v>5</v>
      </c>
      <c r="B6" s="15" t="s">
        <v>6</v>
      </c>
      <c r="C6" s="15" t="s">
        <v>7</v>
      </c>
      <c r="D6" s="15" t="s">
        <v>6</v>
      </c>
      <c r="E6" s="15" t="s">
        <v>7</v>
      </c>
      <c r="F6" s="16" t="s">
        <v>8</v>
      </c>
      <c r="G6" s="17" t="s">
        <v>9</v>
      </c>
      <c r="J6" s="18" t="s">
        <v>10</v>
      </c>
      <c r="K6" s="19" t="s">
        <v>11</v>
      </c>
      <c r="L6" s="20" t="s">
        <v>12</v>
      </c>
      <c r="M6" s="20" t="s">
        <v>13</v>
      </c>
    </row>
    <row r="7" spans="1:13" ht="36" customHeight="1" thickBot="1">
      <c r="A7" s="21" t="s">
        <v>14</v>
      </c>
      <c r="B7" s="22">
        <f>'[1]Форма1'!J7</f>
        <v>0.9532565655111988</v>
      </c>
      <c r="C7" s="23">
        <f>'[1]Форма1'!F7/'розрах. 9 міс.'!J7</f>
        <v>1.3426318924755203</v>
      </c>
      <c r="D7" s="24">
        <f>'[1]Форма1'!R7</f>
        <v>1.0513775004552393</v>
      </c>
      <c r="E7" s="25">
        <f>'[1]Форма1'!O7/'розрах. 9 міс.'!K7</f>
        <v>0.8074351451364986</v>
      </c>
      <c r="F7" s="26">
        <f>F8+F19+F47+F54</f>
        <v>1.003964459533032</v>
      </c>
      <c r="G7" s="27">
        <v>1</v>
      </c>
      <c r="J7" s="28">
        <f>J8+J19+J47+J54</f>
        <v>322308</v>
      </c>
      <c r="K7" s="29">
        <f>K8+K19+K47+K54</f>
        <v>201262.05939151198</v>
      </c>
      <c r="L7" s="13">
        <f>'[1]Форма1'!F7-'розрах. 9 міс.'!J7</f>
        <v>110433</v>
      </c>
      <c r="M7" s="13">
        <f>'[1]Форма1'!O7-'розрах. 9 міс.'!K7</f>
        <v>-38755.99925625589</v>
      </c>
    </row>
    <row r="8" spans="1:13" ht="36" customHeight="1" thickBot="1">
      <c r="A8" s="30" t="s">
        <v>15</v>
      </c>
      <c r="B8" s="31">
        <f>'[1]Форма1'!J8</f>
        <v>0.9979684527685218</v>
      </c>
      <c r="C8" s="32">
        <f>'[1]Форма1'!F8/'розрах. 9 міс.'!J8</f>
        <v>1.0172791747259833</v>
      </c>
      <c r="D8" s="33">
        <f>'[1]Форма1'!R8</f>
        <v>1.0681048095836327</v>
      </c>
      <c r="E8" s="34">
        <f>'[1]Форма1'!O8/'розрах. 9 міс.'!K8</f>
        <v>0.8836177700639807</v>
      </c>
      <c r="F8" s="35">
        <f>L8/L7</f>
        <v>0.023054702851502722</v>
      </c>
      <c r="G8" s="36">
        <f>M8/M7</f>
        <v>0.3728975422474017</v>
      </c>
      <c r="J8" s="28">
        <f>J9+J10+J11+J12+J13+J14+J15+J16+J17</f>
        <v>147345</v>
      </c>
      <c r="K8" s="29">
        <f>K9+K10+K11+K12+K13+K14+K15+K16+K17</f>
        <v>124177.17788999996</v>
      </c>
      <c r="L8" s="37">
        <f>'[1]Форма1'!F8-'розрах. 9 міс.'!J8</f>
        <v>2546</v>
      </c>
      <c r="M8" s="37">
        <f>'[1]Форма1'!O8-'розрах. 9 міс.'!K8</f>
        <v>-14452.016869999949</v>
      </c>
    </row>
    <row r="9" spans="1:13" ht="36" customHeight="1">
      <c r="A9" s="38" t="s">
        <v>16</v>
      </c>
      <c r="B9" s="39">
        <f>'[1]Форма1'!J9</f>
        <v>0.9865195639455051</v>
      </c>
      <c r="C9" s="40">
        <f>'[1]Форма1'!F9/'розрах. 9 міс.'!J9</f>
        <v>1.1057363615078435</v>
      </c>
      <c r="D9" s="41">
        <f>'[1]Форма1'!R9</f>
        <v>1.1336729990733128</v>
      </c>
      <c r="E9" s="42">
        <f>'[1]Форма1'!O9/'розрах. 9 міс.'!K9</f>
        <v>0.7650134076390669</v>
      </c>
      <c r="F9" s="43">
        <f>L9/L7</f>
        <v>0.020446786739470993</v>
      </c>
      <c r="G9" s="43">
        <f>M9/M7</f>
        <v>0.07953075005548903</v>
      </c>
      <c r="J9" s="44">
        <v>21355</v>
      </c>
      <c r="K9" s="45">
        <v>13116.891730000003</v>
      </c>
      <c r="L9" s="13">
        <f>'[1]Форма1'!F9-'розрах. 9 міс.'!J9</f>
        <v>2258</v>
      </c>
      <c r="M9" s="13">
        <f>'[1]Форма1'!O9-'розрах. 9 міс.'!K9</f>
        <v>-3082.293690000006</v>
      </c>
    </row>
    <row r="10" spans="1:13" ht="36" customHeight="1">
      <c r="A10" s="46" t="s">
        <v>17</v>
      </c>
      <c r="B10" s="47">
        <f>'[1]Форма1'!J10</f>
        <v>0.9978580724459547</v>
      </c>
      <c r="C10" s="48">
        <f>'[1]Форма1'!F10/'розрах. 9 міс.'!J10</f>
        <v>1.0332491582491583</v>
      </c>
      <c r="D10" s="49">
        <f>'[1]Форма1'!R10</f>
        <v>1.0202653521866554</v>
      </c>
      <c r="E10" s="50">
        <f>'[1]Форма1'!O10/'розрах. 9 міс.'!K10</f>
        <v>0.9704783412313818</v>
      </c>
      <c r="F10" s="51">
        <f>L10/L7</f>
        <v>0.002146097633859444</v>
      </c>
      <c r="G10" s="51">
        <f>M10/M7</f>
        <v>0.015206043743146847</v>
      </c>
      <c r="J10" s="44">
        <v>7128</v>
      </c>
      <c r="K10" s="45">
        <v>19962.47651999999</v>
      </c>
      <c r="L10" s="13">
        <f>'[1]Форма1'!F10-'розрах. 9 міс.'!J10</f>
        <v>237</v>
      </c>
      <c r="M10" s="13">
        <f>'[1]Форма1'!O10-'розрах. 9 міс.'!K10</f>
        <v>-589.3254199999938</v>
      </c>
    </row>
    <row r="11" spans="1:13" ht="36" customHeight="1">
      <c r="A11" s="46" t="s">
        <v>18</v>
      </c>
      <c r="B11" s="47">
        <f>'[1]Форма1'!J11</f>
        <v>0.99295114664018</v>
      </c>
      <c r="C11" s="48">
        <f>'[1]Форма1'!F11/'розрах. 9 міс.'!J11</f>
        <v>1.0835112692763937</v>
      </c>
      <c r="D11" s="49">
        <f>'[1]Форма1'!R11</f>
        <v>1.0791906687990243</v>
      </c>
      <c r="E11" s="50">
        <f>'[1]Форма1'!O11/'розрах. 9 міс.'!K11</f>
        <v>0.8345809709113</v>
      </c>
      <c r="F11" s="51">
        <f>L11/L7</f>
        <v>0.015937265129082792</v>
      </c>
      <c r="G11" s="43">
        <f>M11/M7</f>
        <v>0.08258445096041085</v>
      </c>
      <c r="J11" s="44">
        <v>21075</v>
      </c>
      <c r="K11" s="45">
        <v>19348.698499999984</v>
      </c>
      <c r="L11" s="13">
        <f>'[1]Форма1'!F11-'розрах. 9 міс.'!J11</f>
        <v>1760</v>
      </c>
      <c r="M11" s="13">
        <f>'[1]Форма1'!O11-'розрах. 9 міс.'!K11</f>
        <v>-3200.642919999984</v>
      </c>
    </row>
    <row r="12" spans="1:13" ht="36" customHeight="1">
      <c r="A12" s="52" t="s">
        <v>19</v>
      </c>
      <c r="B12" s="47">
        <f>'[1]Форма1'!J12</f>
        <v>1.02467223082946</v>
      </c>
      <c r="C12" s="48">
        <f>'[1]Форма1'!F12/'розрах. 9 міс.'!J12</f>
        <v>0.8709536879710713</v>
      </c>
      <c r="D12" s="49">
        <f>'[1]Форма1'!R12</f>
        <v>1.0935464928223004</v>
      </c>
      <c r="E12" s="50">
        <f>'[1]Форма1'!O12/'розрах. 9 міс.'!K12</f>
        <v>0.8529358781533496</v>
      </c>
      <c r="F12" s="51">
        <f>L12/L7</f>
        <v>-0.026821692791104107</v>
      </c>
      <c r="G12" s="43">
        <f>M12/M7</f>
        <v>0.03287324090332539</v>
      </c>
      <c r="J12" s="44">
        <v>22953</v>
      </c>
      <c r="K12" s="45">
        <v>8663.12792</v>
      </c>
      <c r="L12" s="13">
        <f>'[1]Форма1'!F12-'розрах. 9 міс.'!J12</f>
        <v>-2962</v>
      </c>
      <c r="M12" s="13">
        <f>'[1]Форма1'!O12-'розрах. 9 міс.'!K12</f>
        <v>-1274.0352999999996</v>
      </c>
    </row>
    <row r="13" spans="1:13" ht="36" customHeight="1">
      <c r="A13" s="46" t="s">
        <v>20</v>
      </c>
      <c r="B13" s="47">
        <f>'[1]Форма1'!J13</f>
        <v>0.9951725285962284</v>
      </c>
      <c r="C13" s="48">
        <f>'[1]Форма1'!F13/'розрах. 9 міс.'!J13</f>
        <v>1.037610004631774</v>
      </c>
      <c r="D13" s="49">
        <f>'[1]Форма1'!R13</f>
        <v>1.079157573787453</v>
      </c>
      <c r="E13" s="50">
        <f>'[1]Форма1'!O13/'розрах. 9 міс.'!K13</f>
        <v>0.8765658534244305</v>
      </c>
      <c r="F13" s="51">
        <f>L13/L7</f>
        <v>0.003676437296822508</v>
      </c>
      <c r="G13" s="43">
        <f>M13/M7</f>
        <v>0.04930012660405294</v>
      </c>
      <c r="J13" s="44">
        <v>10795</v>
      </c>
      <c r="K13" s="45">
        <v>15479.312030000001</v>
      </c>
      <c r="L13" s="13">
        <f>'[1]Форма1'!F13-'розрах. 9 міс.'!J13</f>
        <v>406</v>
      </c>
      <c r="M13" s="13">
        <f>'[1]Форма1'!O13-'розрах. 9 міс.'!K13</f>
        <v>-1910.675669999997</v>
      </c>
    </row>
    <row r="14" spans="1:13" ht="36" customHeight="1">
      <c r="A14" s="46" t="s">
        <v>21</v>
      </c>
      <c r="B14" s="47">
        <f>'[1]Форма1'!J14</f>
        <v>0.9934505368905465</v>
      </c>
      <c r="C14" s="48">
        <f>'[1]Форма1'!F14/'розрах. 9 міс.'!J14</f>
        <v>1.0348372130229582</v>
      </c>
      <c r="D14" s="49">
        <f>'[1]Форма1'!R14</f>
        <v>1.0761243278989199</v>
      </c>
      <c r="E14" s="50">
        <f>'[1]Форма1'!O14/'розрах. 9 міс.'!K14</f>
        <v>0.8681184944396423</v>
      </c>
      <c r="F14" s="51">
        <f>L14/L7</f>
        <v>0.007887135186040405</v>
      </c>
      <c r="G14" s="43">
        <f>M14/M7</f>
        <v>0.048530234701570446</v>
      </c>
      <c r="J14" s="44">
        <v>25002</v>
      </c>
      <c r="K14" s="45">
        <v>14261.573159999993</v>
      </c>
      <c r="L14" s="13">
        <f>'[1]Форма1'!F14-'розрах. 9 міс.'!J14</f>
        <v>871</v>
      </c>
      <c r="M14" s="13">
        <f>'[1]Форма1'!O14-'розрах. 9 міс.'!K14</f>
        <v>-1880.8377399999881</v>
      </c>
    </row>
    <row r="15" spans="1:13" ht="36" customHeight="1">
      <c r="A15" s="46" t="s">
        <v>22</v>
      </c>
      <c r="B15" s="47">
        <f>'[1]Форма1'!J15</f>
        <v>1.00417714087878</v>
      </c>
      <c r="C15" s="48">
        <f>'[1]Форма1'!F15/'розрах. 9 міс.'!J15</f>
        <v>0.9614850798056905</v>
      </c>
      <c r="D15" s="49">
        <f>'[1]Форма1'!R15</f>
        <v>1.0428445928370147</v>
      </c>
      <c r="E15" s="50">
        <f>'[1]Форма1'!O15/'розрах. 9 міс.'!K15</f>
        <v>0.9283351339534519</v>
      </c>
      <c r="F15" s="51">
        <f>L15/L7</f>
        <v>-0.005025671674227812</v>
      </c>
      <c r="G15" s="43">
        <f>M15/M7</f>
        <v>0.01776155106848107</v>
      </c>
      <c r="J15" s="44">
        <v>14410</v>
      </c>
      <c r="K15" s="45">
        <v>9605.357520000001</v>
      </c>
      <c r="L15" s="13">
        <f>'[1]Форма1'!F15-'розрах. 9 міс.'!J15</f>
        <v>-555</v>
      </c>
      <c r="M15" s="13">
        <f>'[1]Форма1'!O15-'розрах. 9 міс.'!K15</f>
        <v>-688.3666600000033</v>
      </c>
    </row>
    <row r="16" spans="1:13" ht="36" customHeight="1">
      <c r="A16" s="46" t="s">
        <v>23</v>
      </c>
      <c r="B16" s="47">
        <f>'[1]Форма1'!J16</f>
        <v>0.9959518831621368</v>
      </c>
      <c r="C16" s="48">
        <f>'[1]Форма1'!F16/'розрах. 9 міс.'!J16</f>
        <v>1.0388101324657215</v>
      </c>
      <c r="D16" s="49">
        <f>'[1]Форма1'!R16</f>
        <v>1.0356899949790939</v>
      </c>
      <c r="E16" s="50">
        <f>'[1]Форма1'!O16/'розрах. 9 міс.'!K16</f>
        <v>0.9276876394081675</v>
      </c>
      <c r="F16" s="51">
        <f>L16/L7</f>
        <v>0.006048916537629151</v>
      </c>
      <c r="G16" s="43">
        <f>M16/M7</f>
        <v>0.01865079816986818</v>
      </c>
      <c r="J16" s="44">
        <v>17212</v>
      </c>
      <c r="K16" s="45">
        <v>9995.944179999995</v>
      </c>
      <c r="L16" s="13">
        <f>'[1]Форма1'!F16-'розрах. 9 міс.'!J16</f>
        <v>668</v>
      </c>
      <c r="M16" s="13">
        <f>'[1]Форма1'!O16-'розрах. 9 міс.'!K16</f>
        <v>-722.83031999999</v>
      </c>
    </row>
    <row r="17" spans="1:13" ht="36" customHeight="1" thickBot="1">
      <c r="A17" s="52" t="s">
        <v>24</v>
      </c>
      <c r="B17" s="47">
        <f>'[1]Форма1'!J17</f>
        <v>1.00151597304445</v>
      </c>
      <c r="C17" s="48">
        <f>'[1]Форма1'!F17/'розрах. 9 міс.'!J17</f>
        <v>0.9815239379635873</v>
      </c>
      <c r="D17" s="49">
        <f>'[1]Форма1'!R17</f>
        <v>1.0493096216300355</v>
      </c>
      <c r="E17" s="50">
        <f>'[1]Форма1'!O17/'розрах. 9 міс.'!K17</f>
        <v>0.9197449435719338</v>
      </c>
      <c r="F17" s="53">
        <f>L17/L7</f>
        <v>-0.0012405712060706493</v>
      </c>
      <c r="G17" s="43">
        <f>M17/M7</f>
        <v>0.028460346041057197</v>
      </c>
      <c r="J17" s="44">
        <v>7415</v>
      </c>
      <c r="K17" s="45">
        <v>13743.796329999994</v>
      </c>
      <c r="L17" s="13">
        <f>'[1]Форма1'!F17-'розрах. 9 міс.'!J17</f>
        <v>-137</v>
      </c>
      <c r="M17" s="13">
        <f>'[1]Форма1'!O17-'розрах. 9 міс.'!K17</f>
        <v>-1103.009149999998</v>
      </c>
    </row>
    <row r="18" spans="1:13" ht="0.75" customHeight="1" thickBot="1">
      <c r="A18" s="54" t="s">
        <v>25</v>
      </c>
      <c r="B18" s="55" t="e">
        <f>'[1]Форма1'!J18</f>
        <v>#DIV/0!</v>
      </c>
      <c r="C18" s="56">
        <f>'[1]Форма1'!F18/'розрах. 9 міс.'!J18</f>
        <v>0</v>
      </c>
      <c r="D18" s="57" t="str">
        <f>'[1]Форма1'!R18</f>
        <v>х</v>
      </c>
      <c r="E18" s="58">
        <f>'[1]Форма1'!O18/'розрах. 9 міс.'!K18</f>
        <v>0</v>
      </c>
      <c r="F18" s="59">
        <f>L18/J18</f>
        <v>-1</v>
      </c>
      <c r="G18" s="60">
        <f>M18/M7</f>
        <v>1.6904379279258763</v>
      </c>
      <c r="J18" s="44">
        <v>76924</v>
      </c>
      <c r="K18" s="45">
        <v>65514.61107744201</v>
      </c>
      <c r="L18" s="13">
        <f>'[1]Форма1'!F18-'розрах. 9 міс.'!J18</f>
        <v>-76924</v>
      </c>
      <c r="M18" s="13">
        <f>'[1]Форма1'!O18-'розрах. 9 міс.'!K18</f>
        <v>-65514.61107744201</v>
      </c>
    </row>
    <row r="19" spans="1:13" ht="36" customHeight="1" thickBot="1">
      <c r="A19" s="61" t="s">
        <v>26</v>
      </c>
      <c r="B19" s="31">
        <f>'[1]Форма1'!J19</f>
        <v>0.9948303614632332</v>
      </c>
      <c r="C19" s="32">
        <f>'[1]Форма1'!F19/'розрах. 9 міс.'!J19</f>
        <v>1.0408325100098799</v>
      </c>
      <c r="D19" s="33">
        <f>'[1]Форма1'!R19</f>
        <v>1.0504591212444916</v>
      </c>
      <c r="E19" s="34">
        <f>'[1]Форма1'!O19/'розрах. 9 міс.'!K19</f>
        <v>0.6482940997038181</v>
      </c>
      <c r="F19" s="62">
        <f>L19/L7</f>
        <v>0.02844258509684605</v>
      </c>
      <c r="G19" s="63">
        <f>-M19/M7</f>
        <v>-0.5945369933359824</v>
      </c>
      <c r="J19" s="28">
        <f>J20+J21+J22+J23+J24+J25+J26+J27+J28+J29+J30+J31+J32+J33+J34+J35+J36+J37+J38+J39+J40+J41+J42+J43+J44+J45+J46</f>
        <v>76924</v>
      </c>
      <c r="K19" s="29">
        <f>K20+K21+K22+K23+K24+K25+K26+K27+K28+K29+K30+K31+K32+K33+K34+K35+K36+K37+K38+K39+K40+K41+K42+K43+K44+K45+K46</f>
        <v>65514.61107744201</v>
      </c>
      <c r="L19" s="37">
        <f>'[1]Форма1'!F19-'розрах. 9 міс.'!J19</f>
        <v>3141</v>
      </c>
      <c r="M19" s="37">
        <f>'[1]Форма1'!O19-'розрах. 9 міс.'!K19</f>
        <v>-23041.87527154595</v>
      </c>
    </row>
    <row r="20" spans="1:13" ht="36" customHeight="1">
      <c r="A20" s="64" t="s">
        <v>27</v>
      </c>
      <c r="B20" s="39">
        <f>'[1]Форма1'!J20</f>
        <v>0.9952974189768418</v>
      </c>
      <c r="C20" s="40">
        <f>'[1]Форма1'!F20/'розрах. 9 міс.'!J20</f>
        <v>1.2661431064572426</v>
      </c>
      <c r="D20" s="41">
        <f>'[1]Форма1'!R20</f>
        <v>1.0539490065964965</v>
      </c>
      <c r="E20" s="42">
        <f>'[1]Форма1'!O20/'розрах. 9 міс.'!K20</f>
        <v>0.587024027001562</v>
      </c>
      <c r="F20" s="65">
        <f>L20/L7</f>
        <v>0.002761855604755825</v>
      </c>
      <c r="G20" s="65">
        <f>M20/M7</f>
        <v>0.04895097082704465</v>
      </c>
      <c r="J20" s="44">
        <v>1146</v>
      </c>
      <c r="K20" s="45">
        <v>4593.8357507619985</v>
      </c>
      <c r="L20" s="13">
        <f>'[1]Форма1'!F20-'розрах. 9 міс.'!J20</f>
        <v>305</v>
      </c>
      <c r="M20" s="13">
        <f>'[1]Форма1'!O20-'розрах. 9 міс.'!K20</f>
        <v>-1897.1437889659464</v>
      </c>
    </row>
    <row r="21" spans="1:13" ht="36" customHeight="1">
      <c r="A21" s="46" t="s">
        <v>28</v>
      </c>
      <c r="B21" s="47">
        <f>'[1]Форма1'!J21</f>
        <v>0.9957785550597033</v>
      </c>
      <c r="C21" s="48">
        <f>'[1]Форма1'!F21/'розрах. 9 міс.'!J21</f>
        <v>1.0241545893719808</v>
      </c>
      <c r="D21" s="49">
        <f>'[1]Форма1'!R21</f>
        <v>1.055512359190874</v>
      </c>
      <c r="E21" s="50">
        <f>'[1]Форма1'!O21/'розрах. 9 міс.'!K21</f>
        <v>0.5790477863634662</v>
      </c>
      <c r="F21" s="65">
        <f>L21/L7</f>
        <v>0.00031693424972607825</v>
      </c>
      <c r="G21" s="65">
        <f>M21/M7</f>
        <v>0.010487140447408153</v>
      </c>
      <c r="J21" s="44">
        <v>1449</v>
      </c>
      <c r="K21" s="45">
        <v>965.5243379500006</v>
      </c>
      <c r="L21" s="13">
        <f>'[1]Форма1'!F21-'розрах. 9 міс.'!J21</f>
        <v>35</v>
      </c>
      <c r="M21" s="13">
        <f>'[1]Форма1'!O21-'розрах. 9 міс.'!K21</f>
        <v>-406.43960738000146</v>
      </c>
    </row>
    <row r="22" spans="1:13" ht="36" customHeight="1">
      <c r="A22" s="46" t="s">
        <v>29</v>
      </c>
      <c r="B22" s="47">
        <f>'[1]Форма1'!J22</f>
        <v>0.9933184855233853</v>
      </c>
      <c r="C22" s="48">
        <f>'[1]Форма1'!F22/'розрах. 9 міс.'!J22</f>
        <v>1.0919037199124726</v>
      </c>
      <c r="D22" s="49">
        <f>'[1]Форма1'!R22</f>
        <v>1.0939274680247804</v>
      </c>
      <c r="E22" s="50">
        <f>'[1]Форма1'!O22/'розрах. 9 міс.'!K22</f>
        <v>0.22682276584948446</v>
      </c>
      <c r="F22" s="65">
        <f>L22/L7</f>
        <v>0.00038032109967129393</v>
      </c>
      <c r="G22" s="65">
        <f>M22/M7</f>
        <v>0.01089873340633372</v>
      </c>
      <c r="J22" s="44">
        <v>457</v>
      </c>
      <c r="K22" s="45">
        <v>546.3059246100013</v>
      </c>
      <c r="L22" s="13">
        <f>'[1]Форма1'!F22-'розрах. 9 міс.'!J22</f>
        <v>42</v>
      </c>
      <c r="M22" s="13">
        <f>'[1]Форма1'!O22-'розрах. 9 міс.'!K22</f>
        <v>-422.39130379000085</v>
      </c>
    </row>
    <row r="23" spans="1:13" ht="36" customHeight="1">
      <c r="A23" s="46" t="s">
        <v>30</v>
      </c>
      <c r="B23" s="47">
        <f>'[1]Форма1'!J23</f>
        <v>0.9925396994564638</v>
      </c>
      <c r="C23" s="48">
        <f>'[1]Форма1'!F23/'розрах. 9 міс.'!J23</f>
        <v>1.0458715596330275</v>
      </c>
      <c r="D23" s="49">
        <f>'[1]Форма1'!R23</f>
        <v>1.0618467297573542</v>
      </c>
      <c r="E23" s="50">
        <f>'[1]Форма1'!O23/'розрах. 9 міс.'!K23</f>
        <v>0.5368102170947548</v>
      </c>
      <c r="F23" s="65">
        <f>L23/L7</f>
        <v>0.001267736998904313</v>
      </c>
      <c r="G23" s="65">
        <f>M23/M7</f>
        <v>0.024798086167391587</v>
      </c>
      <c r="J23" s="44">
        <v>3052</v>
      </c>
      <c r="K23" s="45">
        <v>2074.904595329999</v>
      </c>
      <c r="L23" s="13">
        <f>'[1]Форма1'!F23-'розрах. 9 міс.'!J23</f>
        <v>140</v>
      </c>
      <c r="M23" s="13">
        <f>'[1]Форма1'!O23-'розрах. 9 міс.'!K23</f>
        <v>-961.0746090599978</v>
      </c>
    </row>
    <row r="24" spans="1:13" ht="36" customHeight="1">
      <c r="A24" s="46" t="s">
        <v>31</v>
      </c>
      <c r="B24" s="47">
        <f>'[1]Форма1'!J24</f>
        <v>0.9804026129849354</v>
      </c>
      <c r="C24" s="48">
        <f>'[1]Форма1'!F24/'розрах. 9 міс.'!J24</f>
        <v>1.1441176470588235</v>
      </c>
      <c r="D24" s="49">
        <f>'[1]Форма1'!R24</f>
        <v>1.0493412792298662</v>
      </c>
      <c r="E24" s="50">
        <f>'[1]Форма1'!O24/'розрах. 9 міс.'!K24</f>
        <v>0.7063817103341015</v>
      </c>
      <c r="F24" s="65">
        <f>L24/L7</f>
        <v>0.0013311238488495287</v>
      </c>
      <c r="G24" s="65">
        <f>M24/M7</f>
        <v>0.008828641346017423</v>
      </c>
      <c r="J24" s="44">
        <v>1020</v>
      </c>
      <c r="K24" s="45">
        <v>1165.332097770001</v>
      </c>
      <c r="L24" s="13">
        <f>'[1]Форма1'!F24-'розрах. 9 міс.'!J24</f>
        <v>147</v>
      </c>
      <c r="M24" s="13">
        <f>'[1]Форма1'!O24-'розрах. 9 міс.'!K24</f>
        <v>-342.1628174400013</v>
      </c>
    </row>
    <row r="25" spans="1:13" ht="36" customHeight="1">
      <c r="A25" s="46" t="s">
        <v>32</v>
      </c>
      <c r="B25" s="47">
        <f>'[1]Форма1'!J25</f>
        <v>0.9884611508616346</v>
      </c>
      <c r="C25" s="48">
        <f>'[1]Форма1'!F25/'розрах. 9 міс.'!J25</f>
        <v>1.1485084306095978</v>
      </c>
      <c r="D25" s="49">
        <f>'[1]Форма1'!R25</f>
        <v>1.0904807806864396</v>
      </c>
      <c r="E25" s="50">
        <f>'[1]Форма1'!O25/'розрах. 9 міс.'!K25</f>
        <v>0.4259392416349063</v>
      </c>
      <c r="F25" s="65">
        <f>L25/L7</f>
        <v>0.0020736555196363407</v>
      </c>
      <c r="G25" s="65">
        <f>M25/M7</f>
        <v>0.03446775151731837</v>
      </c>
      <c r="J25" s="44">
        <v>1542</v>
      </c>
      <c r="K25" s="45">
        <v>2326.9874010800004</v>
      </c>
      <c r="L25" s="13">
        <f>'[1]Форма1'!F25-'розрах. 9 міс.'!J25</f>
        <v>229</v>
      </c>
      <c r="M25" s="13">
        <f>'[1]Форма1'!O25-'розрах. 9 міс.'!K25</f>
        <v>-1335.8321521700034</v>
      </c>
    </row>
    <row r="26" spans="1:13" ht="36" customHeight="1">
      <c r="A26" s="66" t="s">
        <v>33</v>
      </c>
      <c r="B26" s="47">
        <f>'[1]Форма1'!J26</f>
        <v>0.9989917506874427</v>
      </c>
      <c r="C26" s="48">
        <f>'[1]Форма1'!F26/'розрах. 9 міс.'!J26</f>
        <v>1.0074829931972789</v>
      </c>
      <c r="D26" s="49">
        <f>'[1]Форма1'!R26</f>
        <v>1.0125944460825975</v>
      </c>
      <c r="E26" s="50">
        <f>'[1]Форма1'!O26/'розрах. 9 міс.'!K26</f>
        <v>0.8957373091999723</v>
      </c>
      <c r="F26" s="65">
        <f>L26/L7</f>
        <v>9.960790705676745E-05</v>
      </c>
      <c r="G26" s="65">
        <f>M26/M7</f>
        <v>0.0017126867845959645</v>
      </c>
      <c r="J26" s="44">
        <v>1470</v>
      </c>
      <c r="K26" s="45">
        <v>636.6312555400002</v>
      </c>
      <c r="L26" s="13">
        <f>'[1]Форма1'!F26-'розрах. 9 міс.'!J26</f>
        <v>11</v>
      </c>
      <c r="M26" s="13">
        <f>'[1]Форма1'!O26-'розрах. 9 міс.'!K26</f>
        <v>-66.37688775000049</v>
      </c>
    </row>
    <row r="27" spans="1:13" ht="36" customHeight="1">
      <c r="A27" s="52" t="s">
        <v>34</v>
      </c>
      <c r="B27" s="47">
        <f>'[1]Форма1'!J27</f>
        <v>0.9913006227963226</v>
      </c>
      <c r="C27" s="48">
        <f>'[1]Форма1'!F27/'розрах. 9 міс.'!J27</f>
        <v>1.0475247524752476</v>
      </c>
      <c r="D27" s="49">
        <f>'[1]Форма1'!R27</f>
        <v>1.0841663907018073</v>
      </c>
      <c r="E27" s="50">
        <f>'[1]Форма1'!O27/'розрах. 9 міс.'!K27</f>
        <v>0.45886695487783463</v>
      </c>
      <c r="F27" s="65">
        <f>L27/L7</f>
        <v>0.0023905897693624186</v>
      </c>
      <c r="G27" s="65">
        <f>M27/M7</f>
        <v>0.03031970294922344</v>
      </c>
      <c r="J27" s="44">
        <v>5555</v>
      </c>
      <c r="K27" s="45">
        <v>2171.499958360002</v>
      </c>
      <c r="L27" s="13">
        <f>'[1]Форма1'!F27-'розрах. 9 міс.'!J27</f>
        <v>264</v>
      </c>
      <c r="M27" s="13">
        <f>'[1]Форма1'!O27-'розрах. 9 міс.'!K27</f>
        <v>-1175.0703849500032</v>
      </c>
    </row>
    <row r="28" spans="1:13" ht="36" customHeight="1">
      <c r="A28" s="66" t="s">
        <v>35</v>
      </c>
      <c r="B28" s="47">
        <f>'[1]Форма1'!J28</f>
        <v>0.9936855074695826</v>
      </c>
      <c r="C28" s="48">
        <f>'[1]Форма1'!F28/'розрах. 9 міс.'!J28</f>
        <v>1.1344262295081968</v>
      </c>
      <c r="D28" s="49">
        <f>'[1]Форма1'!R28</f>
        <v>0.9365392544993948</v>
      </c>
      <c r="E28" s="50">
        <f>'[1]Форма1'!O28/'розрах. 9 міс.'!K28</f>
        <v>1.5223616656723202</v>
      </c>
      <c r="F28" s="65">
        <f>L28/L7</f>
        <v>0.00037126583539340594</v>
      </c>
      <c r="G28" s="65">
        <f>M28/M7</f>
        <v>-0.01901341886781703</v>
      </c>
      <c r="J28" s="44">
        <v>305</v>
      </c>
      <c r="K28" s="45">
        <v>1410.6778807200014</v>
      </c>
      <c r="L28" s="13">
        <f>'[1]Форма1'!F28-'розрах. 9 міс.'!J28</f>
        <v>41</v>
      </c>
      <c r="M28" s="13">
        <f>'[1]Форма1'!O28-'розрах. 9 міс.'!K28</f>
        <v>736.8840474999986</v>
      </c>
    </row>
    <row r="29" spans="1:13" s="67" customFormat="1" ht="36" customHeight="1">
      <c r="A29" s="66" t="s">
        <v>36</v>
      </c>
      <c r="B29" s="47">
        <f>'[1]Форма1'!J29</f>
        <v>1.0129463629684057</v>
      </c>
      <c r="C29" s="48">
        <f>'[1]Форма1'!F29/'розрах. 9 міс.'!J29</f>
        <v>0.8796448087431694</v>
      </c>
      <c r="D29" s="49">
        <f>'[1]Форма1'!R29</f>
        <v>1.0000216430920918</v>
      </c>
      <c r="E29" s="50">
        <f>'[1]Форма1'!O29/'розрах. 9 міс.'!K29</f>
        <v>1.0000339606199717</v>
      </c>
      <c r="F29" s="65">
        <f>L29/L7</f>
        <v>-0.007977687828819285</v>
      </c>
      <c r="G29" s="65">
        <f>M29/M7</f>
        <v>-9.126403570719932E-06</v>
      </c>
      <c r="J29" s="68">
        <v>7320</v>
      </c>
      <c r="K29" s="69">
        <v>10415.08930915</v>
      </c>
      <c r="L29" s="13">
        <f>'[1]Форма1'!F29-'розрах. 9 міс.'!J29</f>
        <v>-881</v>
      </c>
      <c r="M29" s="13">
        <f>'[1]Форма1'!O29-'розрах. 9 міс.'!K29</f>
        <v>0.3537028899991128</v>
      </c>
    </row>
    <row r="30" spans="1:13" ht="36" customHeight="1">
      <c r="A30" s="52" t="s">
        <v>37</v>
      </c>
      <c r="B30" s="47">
        <f>'[1]Форма1'!J30</f>
        <v>1.0001808972503619</v>
      </c>
      <c r="C30" s="48">
        <f>'[1]Форма1'!F30/'розрах. 9 міс.'!J30</f>
        <v>0.9993540051679587</v>
      </c>
      <c r="D30" s="49">
        <f>'[1]Форма1'!R30</f>
        <v>1.0085962105023756</v>
      </c>
      <c r="E30" s="50">
        <f>'[1]Форма1'!O30/'розрах. 9 міс.'!K30</f>
        <v>0.8202911787219438</v>
      </c>
      <c r="F30" s="65">
        <f>L30/J7</f>
        <v>-3.102622336398724E-06</v>
      </c>
      <c r="G30" s="65">
        <f>M30/K7</f>
        <v>-0.00025556654739353803</v>
      </c>
      <c r="J30" s="44">
        <v>1548</v>
      </c>
      <c r="K30" s="45">
        <v>286.2177230600011</v>
      </c>
      <c r="L30" s="13">
        <f>'[1]Форма1'!F30-'розрах. 9 міс.'!J30</f>
        <v>-1</v>
      </c>
      <c r="M30" s="13">
        <f>'[1]Форма1'!O30-'розрах. 9 міс.'!K30</f>
        <v>-51.43584964000192</v>
      </c>
    </row>
    <row r="31" spans="1:13" ht="36" customHeight="1">
      <c r="A31" s="52" t="s">
        <v>38</v>
      </c>
      <c r="B31" s="47">
        <f>'[1]Форма1'!J31</f>
        <v>0.9952072800808898</v>
      </c>
      <c r="C31" s="48">
        <f>'[1]Форма1'!F31/'розрах. 9 міс.'!J31</f>
        <v>1.0532584269662921</v>
      </c>
      <c r="D31" s="49">
        <f>'[1]Форма1'!R31</f>
        <v>1.0072132999660055</v>
      </c>
      <c r="E31" s="50">
        <f>'[1]Форма1'!O31/'розрах. 9 міс.'!K31</f>
        <v>0.9329550698613449</v>
      </c>
      <c r="F31" s="65">
        <f>L31/J7</f>
        <v>0.0007353214937264977</v>
      </c>
      <c r="G31" s="65">
        <f>M31/K7</f>
        <v>-0.0011944856721968508</v>
      </c>
      <c r="J31" s="44">
        <v>4450</v>
      </c>
      <c r="K31" s="45">
        <v>3585.7244657099927</v>
      </c>
      <c r="L31" s="13">
        <f>'[1]Форма1'!F31-'розрах. 9 міс.'!J31</f>
        <v>237</v>
      </c>
      <c r="M31" s="13">
        <f>'[1]Форма1'!O31-'розрах. 9 міс.'!K31</f>
        <v>-240.4046462999927</v>
      </c>
    </row>
    <row r="32" spans="1:13" ht="36" customHeight="1">
      <c r="A32" s="66" t="s">
        <v>39</v>
      </c>
      <c r="B32" s="47">
        <f>'[1]Форма1'!J32</f>
        <v>0.9935884592266079</v>
      </c>
      <c r="C32" s="48">
        <f>'[1]Форма1'!F32/'розрах. 9 міс.'!J32</f>
        <v>1.0172320947765212</v>
      </c>
      <c r="D32" s="49">
        <f>'[1]Форма1'!R32</f>
        <v>1.0951374846294126</v>
      </c>
      <c r="E32" s="50">
        <f>'[1]Форма1'!O32/'розрах. 9 міс.'!K32</f>
        <v>0.3746501248169605</v>
      </c>
      <c r="F32" s="65">
        <f>L32/J7</f>
        <v>0.00029785174429427754</v>
      </c>
      <c r="G32" s="65">
        <f>M32/K7</f>
        <v>-0.0054696961756639404</v>
      </c>
      <c r="J32" s="44">
        <v>5571</v>
      </c>
      <c r="K32" s="45">
        <v>1760.3622551900023</v>
      </c>
      <c r="L32" s="13">
        <f>'[1]Форма1'!F32-'розрах. 9 міс.'!J32</f>
        <v>96</v>
      </c>
      <c r="M32" s="13">
        <f>'[1]Форма1'!O32-'розрах. 9 міс.'!K32</f>
        <v>-1100.842316560002</v>
      </c>
    </row>
    <row r="33" spans="1:13" ht="36" customHeight="1">
      <c r="A33" s="52" t="s">
        <v>40</v>
      </c>
      <c r="B33" s="47">
        <f>'[1]Форма1'!J33</f>
        <v>1.01082910321489</v>
      </c>
      <c r="C33" s="48">
        <f>'[1]Форма1'!F33/'розрах. 9 міс.'!J33</f>
        <v>0.9327731092436975</v>
      </c>
      <c r="D33" s="49">
        <f>'[1]Форма1'!R33</f>
        <v>1.0414888608116655</v>
      </c>
      <c r="E33" s="50">
        <f>'[1]Форма1'!O33/'розрах. 9 міс.'!K33</f>
        <v>0.7143624342562762</v>
      </c>
      <c r="F33" s="65">
        <f>L33/J7</f>
        <v>-0.00019856782952951834</v>
      </c>
      <c r="G33" s="65">
        <f>M33/K7</f>
        <v>-0.0014983300000095156</v>
      </c>
      <c r="J33" s="44">
        <v>952</v>
      </c>
      <c r="K33" s="45">
        <v>1055.7329203699996</v>
      </c>
      <c r="L33" s="13">
        <f>'[1]Форма1'!F33-'розрах. 9 міс.'!J33</f>
        <v>-64</v>
      </c>
      <c r="M33" s="13">
        <f>'[1]Форма1'!O33-'розрах. 9 міс.'!K33</f>
        <v>-301.5569814499993</v>
      </c>
    </row>
    <row r="34" spans="1:13" ht="36" customHeight="1">
      <c r="A34" s="66" t="s">
        <v>41</v>
      </c>
      <c r="B34" s="47">
        <f>'[1]Форма1'!J34</f>
        <v>0.994097276877066</v>
      </c>
      <c r="C34" s="48">
        <f>'[1]Форма1'!F34/'розрах. 9 міс.'!J34</f>
        <v>1.0759878419452888</v>
      </c>
      <c r="D34" s="49">
        <f>'[1]Форма1'!R34</f>
        <v>1.0563806081152285</v>
      </c>
      <c r="E34" s="50">
        <f>'[1]Форма1'!O34/'розрах. 9 міс.'!K34</f>
        <v>-1.0702345011515042</v>
      </c>
      <c r="F34" s="65">
        <f>L34/J7</f>
        <v>0.0002326966752299043</v>
      </c>
      <c r="G34" s="65">
        <f>M34/K7</f>
        <v>-0.0027222591846494107</v>
      </c>
      <c r="J34" s="44">
        <v>987</v>
      </c>
      <c r="K34" s="45">
        <v>264.6499656899994</v>
      </c>
      <c r="L34" s="13">
        <f>'[1]Форма1'!F34-'розрах. 9 міс.'!J34</f>
        <v>75</v>
      </c>
      <c r="M34" s="13">
        <f>'[1]Форма1'!O34-'розрах. 9 міс.'!K34</f>
        <v>-547.8874896999987</v>
      </c>
    </row>
    <row r="35" spans="1:13" ht="36" customHeight="1">
      <c r="A35" s="52" t="s">
        <v>42</v>
      </c>
      <c r="B35" s="47">
        <f>'[1]Форма1'!J35</f>
        <v>0.9905629677839245</v>
      </c>
      <c r="C35" s="48">
        <f>'[1]Форма1'!F35/'розрах. 9 міс.'!J35</f>
        <v>1.0515097690941386</v>
      </c>
      <c r="D35" s="49">
        <f>'[1]Форма1'!R35</f>
        <v>1.0478937630257896</v>
      </c>
      <c r="E35" s="50">
        <f>'[1]Форма1'!O35/'розрах. 9 міс.'!K35</f>
        <v>0.598012132315347</v>
      </c>
      <c r="F35" s="65">
        <f>L35/J7</f>
        <v>8.997604775556301E-05</v>
      </c>
      <c r="G35" s="65">
        <f>M35/K7</f>
        <v>-0.0007337052937669985</v>
      </c>
      <c r="J35" s="44">
        <v>563</v>
      </c>
      <c r="K35" s="45">
        <v>367.34202766000044</v>
      </c>
      <c r="L35" s="13">
        <f>'[1]Форма1'!F35-'розрах. 9 міс.'!J35</f>
        <v>29</v>
      </c>
      <c r="M35" s="13">
        <f>'[1]Форма1'!O35-'розрах. 9 міс.'!K35</f>
        <v>-147.6670384100004</v>
      </c>
    </row>
    <row r="36" spans="1:13" ht="36" customHeight="1">
      <c r="A36" s="52" t="s">
        <v>43</v>
      </c>
      <c r="B36" s="47">
        <f>'[1]Форма1'!J36</f>
        <v>0.9941013389960479</v>
      </c>
      <c r="C36" s="48">
        <f>'[1]Форма1'!F36/'розрах. 9 міс.'!J36</f>
        <v>1.2587322121604139</v>
      </c>
      <c r="D36" s="49">
        <f>'[1]Форма1'!R36</f>
        <v>1.0374351624381988</v>
      </c>
      <c r="E36" s="50">
        <f>'[1]Форма1'!O36/'розрах. 9 міс.'!K36</f>
        <v>0.6268719243435318</v>
      </c>
      <c r="F36" s="65">
        <f>L36/J7</f>
        <v>0.0006205244672797449</v>
      </c>
      <c r="G36" s="65">
        <f>M36/K7</f>
        <v>-0.0035944592023314553</v>
      </c>
      <c r="J36" s="44">
        <v>773</v>
      </c>
      <c r="K36" s="45">
        <v>1938.820229990001</v>
      </c>
      <c r="L36" s="13">
        <f>'[1]Форма1'!F36-'розрах. 9 міс.'!J36</f>
        <v>200</v>
      </c>
      <c r="M36" s="13">
        <f>'[1]Форма1'!O36-'розрах. 9 міс.'!K36</f>
        <v>-723.4282614600002</v>
      </c>
    </row>
    <row r="37" spans="1:13" ht="36" customHeight="1">
      <c r="A37" s="52" t="s">
        <v>44</v>
      </c>
      <c r="B37" s="47">
        <f>'[1]Форма1'!J37</f>
        <v>0.9953796943490107</v>
      </c>
      <c r="C37" s="48">
        <f>'[1]Форма1'!F37/'розрах. 9 міс.'!J37</f>
        <v>1.0287081339712918</v>
      </c>
      <c r="D37" s="49">
        <f>'[1]Форма1'!R37</f>
        <v>1.0139923195233638</v>
      </c>
      <c r="E37" s="50">
        <f>'[1]Форма1'!O37/'розрах. 9 міс.'!K37</f>
        <v>0.8723631673923873</v>
      </c>
      <c r="F37" s="65">
        <f>L37/J7</f>
        <v>0.0002420045422391005</v>
      </c>
      <c r="G37" s="65">
        <f>M37/K7</f>
        <v>-0.0010122125744709233</v>
      </c>
      <c r="J37" s="44">
        <v>2717</v>
      </c>
      <c r="K37" s="45">
        <v>1596.0909019600006</v>
      </c>
      <c r="L37" s="13">
        <f>'[1]Форма1'!F37-'розрах. 9 міс.'!J37</f>
        <v>78</v>
      </c>
      <c r="M37" s="13">
        <f>'[1]Форма1'!O37-'розрах. 9 міс.'!K37</f>
        <v>-203.71998728000221</v>
      </c>
    </row>
    <row r="38" spans="1:13" ht="36" customHeight="1">
      <c r="A38" s="52" t="s">
        <v>45</v>
      </c>
      <c r="B38" s="47">
        <f>'[1]Форма1'!J38</f>
        <v>0.9981472904122279</v>
      </c>
      <c r="C38" s="48">
        <f>'[1]Форма1'!F38/'розрах. 9 міс.'!J38</f>
        <v>1.0431266846361187</v>
      </c>
      <c r="D38" s="49">
        <f>'[1]Форма1'!R38</f>
        <v>1.0166764452322676</v>
      </c>
      <c r="E38" s="50">
        <f>'[1]Форма1'!O38/'розрах. 9 міс.'!K38</f>
        <v>0.8394912311369138</v>
      </c>
      <c r="F38" s="65">
        <f>L38/J7</f>
        <v>9.928391476475917E-05</v>
      </c>
      <c r="G38" s="65">
        <f>M38/K7</f>
        <v>-0.0008363416286154761</v>
      </c>
      <c r="J38" s="44">
        <v>742</v>
      </c>
      <c r="K38" s="45">
        <v>1048.6893627200013</v>
      </c>
      <c r="L38" s="13">
        <f>'[1]Форма1'!F38-'розрах. 9 міс.'!J38</f>
        <v>32</v>
      </c>
      <c r="M38" s="13">
        <f>'[1]Форма1'!O38-'розрах. 9 міс.'!K38</f>
        <v>-168.3238385300018</v>
      </c>
    </row>
    <row r="39" spans="1:13" ht="36" customHeight="1">
      <c r="A39" s="52" t="s">
        <v>46</v>
      </c>
      <c r="B39" s="47">
        <f>'[1]Форма1'!J39</f>
        <v>1.004662162162162</v>
      </c>
      <c r="C39" s="48">
        <f>'[1]Форма1'!F39/'розрах. 9 міс.'!J39</f>
        <v>0.9497084548104956</v>
      </c>
      <c r="D39" s="49">
        <f>'[1]Форма1'!R39</f>
        <v>1.05144078146063</v>
      </c>
      <c r="E39" s="50">
        <f>'[1]Форма1'!O39/'розрах. 9 міс.'!K39</f>
        <v>0.5973745071169003</v>
      </c>
      <c r="F39" s="65">
        <f>L39/J7</f>
        <v>-0.00021408094121151198</v>
      </c>
      <c r="G39" s="65">
        <f>M39/K7</f>
        <v>-0.0025087397073076745</v>
      </c>
      <c r="J39" s="44">
        <v>1372</v>
      </c>
      <c r="K39" s="45">
        <v>1254.0540251300008</v>
      </c>
      <c r="L39" s="13">
        <f>'[1]Форма1'!F39-'розрах. 9 міс.'!J39</f>
        <v>-69</v>
      </c>
      <c r="M39" s="13">
        <f>'[1]Форма1'!O39-'розрах. 9 міс.'!K39</f>
        <v>-504.9141199700016</v>
      </c>
    </row>
    <row r="40" spans="1:13" ht="36" customHeight="1">
      <c r="A40" s="52" t="s">
        <v>47</v>
      </c>
      <c r="B40" s="47">
        <f>'[1]Форма1'!J40</f>
        <v>0.989436856623831</v>
      </c>
      <c r="C40" s="48">
        <f>'[1]Форма1'!F40/'розрах. 9 міс.'!J40</f>
        <v>1.0482928329744694</v>
      </c>
      <c r="D40" s="49">
        <f>'[1]Форма1'!R40</f>
        <v>1.0942072588334382</v>
      </c>
      <c r="E40" s="50">
        <f>'[1]Форма1'!O40/'розрах. 9 міс.'!K40</f>
        <v>0.43913635269455187</v>
      </c>
      <c r="F40" s="65">
        <f>L40/J7</f>
        <v>0.0004871117068145997</v>
      </c>
      <c r="G40" s="65">
        <f>M40/K7</f>
        <v>-0.008650248358203102</v>
      </c>
      <c r="J40" s="44">
        <v>3251</v>
      </c>
      <c r="K40" s="45">
        <v>3104.082083380001</v>
      </c>
      <c r="L40" s="13">
        <f>'[1]Форма1'!F40-'розрах. 9 міс.'!J40</f>
        <v>157</v>
      </c>
      <c r="M40" s="13">
        <f>'[1]Форма1'!O40-'розрах. 9 міс.'!K40</f>
        <v>-1740.9667988200017</v>
      </c>
    </row>
    <row r="41" spans="1:13" ht="36" customHeight="1">
      <c r="A41" s="52" t="s">
        <v>48</v>
      </c>
      <c r="B41" s="47">
        <f>'[1]Форма1'!J41</f>
        <v>0.9975734699379887</v>
      </c>
      <c r="C41" s="48">
        <f>'[1]Форма1'!F41/'розрах. 9 міс.'!J41</f>
        <v>1.0233160621761659</v>
      </c>
      <c r="D41" s="49">
        <f>'[1]Форма1'!R41</f>
        <v>1.0593149420874972</v>
      </c>
      <c r="E41" s="50">
        <f>'[1]Форма1'!O41/'розрах. 9 міс.'!K41</f>
        <v>0.3744682014411357</v>
      </c>
      <c r="F41" s="65">
        <f>L41/J7</f>
        <v>5.5847202055177036E-05</v>
      </c>
      <c r="G41" s="65">
        <f>M41/K7</f>
        <v>-0.002101288403083069</v>
      </c>
      <c r="J41" s="44">
        <v>772</v>
      </c>
      <c r="K41" s="45">
        <v>676.0801486899998</v>
      </c>
      <c r="L41" s="13">
        <f>'[1]Форма1'!F41-'розрах. 9 міс.'!J41</f>
        <v>18</v>
      </c>
      <c r="M41" s="13">
        <f>'[1]Форма1'!O41-'розрах. 9 міс.'!K41</f>
        <v>-422.90963137999995</v>
      </c>
    </row>
    <row r="42" spans="1:13" ht="36" customHeight="1">
      <c r="A42" s="52" t="s">
        <v>49</v>
      </c>
      <c r="B42" s="47">
        <f>'[1]Форма1'!J42</f>
        <v>0.9932420724311212</v>
      </c>
      <c r="C42" s="48">
        <f>'[1]Форма1'!F42/'розрах. 9 міс.'!J42</f>
        <v>1.0429988974641675</v>
      </c>
      <c r="D42" s="49">
        <f>'[1]Форма1'!R42</f>
        <v>1.0970247021231834</v>
      </c>
      <c r="E42" s="50">
        <f>'[1]Форма1'!O42/'розрах. 9 міс.'!K42</f>
        <v>0.41191277745479926</v>
      </c>
      <c r="F42" s="65">
        <f>L42/J7</f>
        <v>0.00012100227111955025</v>
      </c>
      <c r="G42" s="65">
        <f>M42/K7</f>
        <v>-0.001259264141866813</v>
      </c>
      <c r="J42" s="44">
        <v>907</v>
      </c>
      <c r="K42" s="45">
        <v>430.9600426500002</v>
      </c>
      <c r="L42" s="13">
        <f>'[1]Форма1'!F42-'розрах. 9 міс.'!J42</f>
        <v>39</v>
      </c>
      <c r="M42" s="13">
        <f>'[1]Форма1'!O42-'розрах. 9 міс.'!K42</f>
        <v>-253.4420945099999</v>
      </c>
    </row>
    <row r="43" spans="1:13" ht="36" customHeight="1">
      <c r="A43" s="52" t="s">
        <v>50</v>
      </c>
      <c r="B43" s="47">
        <f>'[1]Форма1'!J43</f>
        <v>0.9960847535697835</v>
      </c>
      <c r="C43" s="48">
        <f>'[1]Форма1'!F43/'розрах. 9 міс.'!J43</f>
        <v>1.0105787181082764</v>
      </c>
      <c r="D43" s="49">
        <f>'[1]Форма1'!R43</f>
        <v>1.0702929769264626</v>
      </c>
      <c r="E43" s="50">
        <f>'[1]Форма1'!O43/'розрах. 9 міс.'!K43</f>
        <v>0.3692787645928306</v>
      </c>
      <c r="F43" s="65">
        <f>L43/J7</f>
        <v>0.00010548915943755663</v>
      </c>
      <c r="G43" s="65">
        <f>M43/K7</f>
        <v>-0.0025774442543137275</v>
      </c>
      <c r="J43" s="44">
        <v>3214</v>
      </c>
      <c r="K43" s="45">
        <v>822.4580202300008</v>
      </c>
      <c r="L43" s="13">
        <f>'[1]Форма1'!F43-'розрах. 9 міс.'!J43</f>
        <v>34</v>
      </c>
      <c r="M43" s="13">
        <f>'[1]Форма1'!O43-'розрах. 9 міс.'!K43</f>
        <v>-518.7417385900008</v>
      </c>
    </row>
    <row r="44" spans="1:13" ht="36" customHeight="1">
      <c r="A44" s="52" t="s">
        <v>51</v>
      </c>
      <c r="B44" s="47">
        <f>'[1]Форма1'!J44</f>
        <v>0.9851648458269459</v>
      </c>
      <c r="C44" s="48">
        <f>'[1]Форма1'!F44/'розрах. 9 міс.'!J44</f>
        <v>1.0678470003549876</v>
      </c>
      <c r="D44" s="49">
        <f>'[1]Форма1'!R44</f>
        <v>1.0853596715623604</v>
      </c>
      <c r="E44" s="50">
        <f>'[1]Форма1'!O44/'розрах. 9 міс.'!K44</f>
        <v>0.5052832411874739</v>
      </c>
      <c r="F44" s="65">
        <f>L44/J7</f>
        <v>0.004743909552353649</v>
      </c>
      <c r="G44" s="65">
        <f>M44/K7</f>
        <v>-0.039080110077725376</v>
      </c>
      <c r="J44" s="44">
        <v>22536</v>
      </c>
      <c r="K44" s="45">
        <v>15898.67999291</v>
      </c>
      <c r="L44" s="13">
        <f>'[1]Форма1'!F44-'розрах. 9 міс.'!J44</f>
        <v>1529</v>
      </c>
      <c r="M44" s="13">
        <f>'[1]Форма1'!O44-'розрах. 9 міс.'!K44</f>
        <v>-7865.34343548999</v>
      </c>
    </row>
    <row r="45" spans="1:13" ht="36" customHeight="1">
      <c r="A45" s="52" t="s">
        <v>52</v>
      </c>
      <c r="B45" s="47">
        <f>'[1]Форма1'!J45</f>
        <v>0.9900083880199338</v>
      </c>
      <c r="C45" s="48">
        <f>'[1]Форма1'!F45/'розрах. 9 міс.'!J45</f>
        <v>1.231958762886598</v>
      </c>
      <c r="D45" s="49">
        <f>'[1]Форма1'!R45</f>
        <v>1.0985184897569855</v>
      </c>
      <c r="E45" s="50">
        <f>'[1]Форма1'!O45/'розрах. 9 міс.'!K45</f>
        <v>0.46557950909796586</v>
      </c>
      <c r="F45" s="65">
        <f>L45/J7</f>
        <v>0.0012565620462414832</v>
      </c>
      <c r="G45" s="65">
        <f>M45/K7</f>
        <v>-0.010633639983464525</v>
      </c>
      <c r="J45" s="44">
        <v>1746</v>
      </c>
      <c r="K45" s="45">
        <v>4004.6149396099963</v>
      </c>
      <c r="L45" s="13">
        <f>'[1]Форма1'!F45-'розрах. 9 міс.'!J45</f>
        <v>405</v>
      </c>
      <c r="M45" s="13">
        <f>'[1]Форма1'!O45-'розрах. 9 міс.'!K45</f>
        <v>-2140.148281899994</v>
      </c>
    </row>
    <row r="46" spans="1:13" ht="36" customHeight="1" thickBot="1">
      <c r="A46" s="54" t="s">
        <v>53</v>
      </c>
      <c r="B46" s="70">
        <f>'[1]Форма1'!J46</f>
        <v>0.9988598491492721</v>
      </c>
      <c r="C46" s="71">
        <f>'[1]Форма1'!F46/'розрах. 9 міс.'!J46</f>
        <v>1.008626410086264</v>
      </c>
      <c r="D46" s="72">
        <f>'[1]Форма1'!R46</f>
        <v>1.0325499169143038</v>
      </c>
      <c r="E46" s="73">
        <f>'[1]Форма1'!O46/'розрах. 9 міс.'!K46</f>
        <v>0.7836190903310389</v>
      </c>
      <c r="F46" s="59">
        <f>L46/J7</f>
        <v>4.0334090373183414E-05</v>
      </c>
      <c r="G46" s="59">
        <f>M46/K7</f>
        <v>-0.001196892057888578</v>
      </c>
      <c r="J46" s="44">
        <v>1507</v>
      </c>
      <c r="K46" s="45">
        <v>1113.263461220001</v>
      </c>
      <c r="L46" s="13">
        <f>'[1]Форма1'!F46-'розрах. 9 міс.'!J46</f>
        <v>13</v>
      </c>
      <c r="M46" s="13">
        <f>'[1]Форма1'!O46-'розрах. 9 міс.'!K46</f>
        <v>-240.88896044</v>
      </c>
    </row>
    <row r="47" spans="1:13" s="77" customFormat="1" ht="36" customHeight="1" thickBot="1">
      <c r="A47" s="74" t="s">
        <v>54</v>
      </c>
      <c r="B47" s="75">
        <f>'[1]Форма1'!J47</f>
        <v>1.0034350259174252</v>
      </c>
      <c r="C47" s="32">
        <f>'[1]Форма1'!F47/'розрах. 9 міс.'!J47</f>
        <v>0.9868431450019755</v>
      </c>
      <c r="D47" s="33">
        <f>'[1]Форма1'!R47</f>
        <v>1.0148843210071188</v>
      </c>
      <c r="E47" s="34">
        <f>'[1]Форма1'!O47/'розрах. 9 міс.'!K47</f>
        <v>0.8909180971185949</v>
      </c>
      <c r="F47" s="76">
        <f>L47/J7</f>
        <v>-0.0020663464760415505</v>
      </c>
      <c r="G47" s="76">
        <f>M47/K7</f>
        <v>-0.006270963928948177</v>
      </c>
      <c r="J47" s="28">
        <f>J48+J49+J50+J51+J52+J53</f>
        <v>50620</v>
      </c>
      <c r="K47" s="29">
        <f>K48+K49+K50+K51+K52+K53</f>
        <v>11570.27042407</v>
      </c>
      <c r="L47" s="13">
        <f>'[1]Форма1'!F47-'розрах. 9 міс.'!J47</f>
        <v>-666</v>
      </c>
      <c r="M47" s="13">
        <f>'[1]Форма1'!O47-'розрах. 9 міс.'!K47</f>
        <v>-1262.1071147099974</v>
      </c>
    </row>
    <row r="48" spans="1:13" ht="36" customHeight="1">
      <c r="A48" s="38" t="s">
        <v>55</v>
      </c>
      <c r="B48" s="39">
        <f>'[1]Форма1'!J48</f>
        <v>0.9908441268423404</v>
      </c>
      <c r="C48" s="40">
        <f>'[1]Форма1'!F48/'розрах. 9 міс.'!J48</f>
        <v>1.063057520762842</v>
      </c>
      <c r="D48" s="41">
        <f>'[1]Форма1'!R48</f>
        <v>1.0383289187170772</v>
      </c>
      <c r="E48" s="42">
        <f>'[1]Форма1'!O48/'розрах. 9 міс.'!K48</f>
        <v>0.7336350566800003</v>
      </c>
      <c r="F48" s="65">
        <f>L48/J7</f>
        <v>0.0006360375789617385</v>
      </c>
      <c r="G48" s="65">
        <f>M48/K7</f>
        <v>-0.004336935068879694</v>
      </c>
      <c r="J48" s="44">
        <v>3251</v>
      </c>
      <c r="K48" s="45">
        <v>3276.934541499998</v>
      </c>
      <c r="L48" s="13">
        <f>'[1]Форма1'!F48-'розрах. 9 міс.'!J48</f>
        <v>205</v>
      </c>
      <c r="M48" s="13">
        <f>'[1]Форма1'!O48-'розрах. 9 міс.'!K48</f>
        <v>-872.860483409996</v>
      </c>
    </row>
    <row r="49" spans="1:13" ht="36" customHeight="1">
      <c r="A49" s="52" t="s">
        <v>56</v>
      </c>
      <c r="B49" s="47">
        <f>'[1]Форма1'!J49</f>
        <v>0.9868482855800845</v>
      </c>
      <c r="C49" s="48">
        <f>'[1]Форма1'!F49/'розрах. 9 міс.'!J49</f>
        <v>1.0433397068196304</v>
      </c>
      <c r="D49" s="49">
        <f>'[1]Форма1'!R49</f>
        <v>0.9151416259998266</v>
      </c>
      <c r="E49" s="50">
        <f>'[1]Форма1'!O49/'розрах. 9 міс.'!K49</f>
        <v>1.768461190536317</v>
      </c>
      <c r="F49" s="65">
        <f>L49/J7</f>
        <v>0.0014768482321257928</v>
      </c>
      <c r="G49" s="65">
        <f>M49/K7</f>
        <v>0.007850434091486965</v>
      </c>
      <c r="J49" s="44">
        <v>10983</v>
      </c>
      <c r="K49" s="45">
        <v>2056.049871909999</v>
      </c>
      <c r="L49" s="13">
        <f>'[1]Форма1'!F49-'розрах. 9 міс.'!J49</f>
        <v>476</v>
      </c>
      <c r="M49" s="13">
        <f>'[1]Форма1'!O49-'розрах. 9 міс.'!K49</f>
        <v>1579.99453237</v>
      </c>
    </row>
    <row r="50" spans="1:13" ht="36" customHeight="1">
      <c r="A50" s="52" t="s">
        <v>57</v>
      </c>
      <c r="B50" s="47">
        <f>'[1]Форма1'!J50</f>
        <v>1.012995584329871</v>
      </c>
      <c r="C50" s="48">
        <f>'[1]Форма1'!F50/'розрах. 9 міс.'!J50</f>
        <v>0.8452470059880239</v>
      </c>
      <c r="D50" s="49">
        <f>'[1]Форма1'!R50</f>
        <v>1.0775669563850543</v>
      </c>
      <c r="E50" s="50">
        <f>'[1]Форма1'!O50/'розрах. 9 міс.'!K50</f>
        <v>0.45842141137833736</v>
      </c>
      <c r="F50" s="65">
        <f>L50/J7</f>
        <v>-0.002565868672201745</v>
      </c>
      <c r="G50" s="65">
        <f>M50/K7</f>
        <v>-0.005242906561277621</v>
      </c>
      <c r="J50" s="44">
        <v>5344</v>
      </c>
      <c r="K50" s="45">
        <v>1948.3749799000038</v>
      </c>
      <c r="L50" s="13">
        <f>'[1]Форма1'!F50-'розрах. 9 міс.'!J50</f>
        <v>-827</v>
      </c>
      <c r="M50" s="13">
        <f>'[1]Форма1'!O50-'розрах. 9 міс.'!K50</f>
        <v>-1055.1981717200044</v>
      </c>
    </row>
    <row r="51" spans="1:13" ht="36" customHeight="1">
      <c r="A51" s="52" t="s">
        <v>58</v>
      </c>
      <c r="B51" s="47">
        <f>'[1]Форма1'!J51</f>
        <v>0.9931938911022576</v>
      </c>
      <c r="C51" s="48">
        <f>'[1]Форма1'!F51/'розрах. 9 міс.'!J51</f>
        <v>1.054071876030333</v>
      </c>
      <c r="D51" s="49">
        <f>'[1]Форма1'!R51</f>
        <v>1.023815252581753</v>
      </c>
      <c r="E51" s="50">
        <f>'[1]Форма1'!O51/'розрах. 9 міс.'!K51</f>
        <v>0.817522272016394</v>
      </c>
      <c r="F51" s="65">
        <f>L51/J7</f>
        <v>0.0005088300631693908</v>
      </c>
      <c r="G51" s="65">
        <f>M51/K7</f>
        <v>-0.0016847635881057595</v>
      </c>
      <c r="J51" s="44">
        <v>3033</v>
      </c>
      <c r="K51" s="45">
        <v>1858.1938359099993</v>
      </c>
      <c r="L51" s="13">
        <f>'[1]Форма1'!F51-'розрах. 9 міс.'!J51</f>
        <v>164</v>
      </c>
      <c r="M51" s="13">
        <f>'[1]Форма1'!O51-'розрах. 9 міс.'!K51</f>
        <v>-339.0789893299982</v>
      </c>
    </row>
    <row r="52" spans="1:13" ht="36" customHeight="1">
      <c r="A52" s="52" t="s">
        <v>59</v>
      </c>
      <c r="B52" s="47">
        <f>'[1]Форма1'!J52</f>
        <v>1.041144616691442</v>
      </c>
      <c r="C52" s="48">
        <f>'[1]Форма1'!F52/'розрах. 9 міс.'!J52</f>
        <v>0.9683156173344235</v>
      </c>
      <c r="D52" s="49">
        <f>'[1]Форма1'!R52</f>
        <v>1.0287444597241315</v>
      </c>
      <c r="E52" s="50">
        <f>'[1]Форма1'!O52/'розрах. 9 міс.'!K52</f>
        <v>0.7780555076757215</v>
      </c>
      <c r="F52" s="65">
        <f>L52/J7</f>
        <v>-0.002404532310709011</v>
      </c>
      <c r="G52" s="65">
        <f>M52/K7</f>
        <v>-0.0007735958040513118</v>
      </c>
      <c r="J52" s="44">
        <v>24460</v>
      </c>
      <c r="K52" s="45">
        <v>701.5064128400002</v>
      </c>
      <c r="L52" s="13">
        <f>'[1]Форма1'!F52-'розрах. 9 міс.'!J52</f>
        <v>-775</v>
      </c>
      <c r="M52" s="13">
        <f>'[1]Форма1'!O52-'розрах. 9 міс.'!K52</f>
        <v>-155.69548465999958</v>
      </c>
    </row>
    <row r="53" spans="1:13" ht="36" customHeight="1" thickBot="1">
      <c r="A53" s="54" t="s">
        <v>60</v>
      </c>
      <c r="B53" s="70">
        <f>'[1]Форма1'!J53</f>
        <v>0.9968329098945463</v>
      </c>
      <c r="C53" s="71">
        <f>'[1]Форма1'!F53/'розрах. 9 міс.'!J53</f>
        <v>1.0256410256410255</v>
      </c>
      <c r="D53" s="72">
        <f>'[1]Форма1'!R53</f>
        <v>1.0413273341349918</v>
      </c>
      <c r="E53" s="73">
        <f>'[1]Форма1'!O53/'розрах. 9 міс.'!K53</f>
        <v>0.7575376453108572</v>
      </c>
      <c r="F53" s="59">
        <f>L53/J7</f>
        <v>0.0002823386326122839</v>
      </c>
      <c r="G53" s="59">
        <f>M53/K7</f>
        <v>-0.0020831969981207543</v>
      </c>
      <c r="J53" s="44">
        <v>3549</v>
      </c>
      <c r="K53" s="45">
        <v>1729.2107820100007</v>
      </c>
      <c r="L53" s="13">
        <f>'[1]Форма1'!F53-'розрах. 9 міс.'!J53</f>
        <v>91</v>
      </c>
      <c r="M53" s="13">
        <f>'[1]Форма1'!O53-'розрах. 9 міс.'!K53</f>
        <v>-419.2685179599987</v>
      </c>
    </row>
    <row r="54" spans="1:13" s="77" customFormat="1" ht="36" customHeight="1" thickBot="1">
      <c r="A54" s="78" t="s">
        <v>61</v>
      </c>
      <c r="B54" s="75">
        <f>'[1]Форма1'!J54</f>
        <v>0.6575664648249695</v>
      </c>
      <c r="C54" s="32"/>
      <c r="D54" s="33"/>
      <c r="E54" s="34"/>
      <c r="F54" s="62">
        <f>L54/L7</f>
        <v>0.9545335180607246</v>
      </c>
      <c r="G54" s="62">
        <f>M54/M7</f>
        <v>0</v>
      </c>
      <c r="J54" s="28">
        <v>47419</v>
      </c>
      <c r="K54" s="79"/>
      <c r="L54" s="13">
        <f>'[1]Форма1'!F54-'розрах. 9 міс.'!J54</f>
        <v>105412</v>
      </c>
      <c r="M54" s="13">
        <f>'[1]Форма1'!O54-'розрах. 9 міс.'!K54</f>
        <v>0</v>
      </c>
    </row>
    <row r="55" spans="1:13" ht="15.75" customHeight="1" hidden="1" thickBot="1">
      <c r="A55" s="80" t="s">
        <v>62</v>
      </c>
      <c r="E55" s="81" t="e">
        <f>#REF!/#REF!</f>
        <v>#REF!</v>
      </c>
      <c r="F55" s="41" t="e">
        <f aca="true" t="shared" si="0" ref="F55:F78">L55/J55</f>
        <v>#DIV/0!</v>
      </c>
      <c r="L55" s="13">
        <f>'[1]Форма1'!F55-'розрах. 9 міс.'!J55</f>
        <v>0</v>
      </c>
      <c r="M55" s="13">
        <f>'[1]Форма1'!O55-'розрах. 9 міс.'!K55</f>
        <v>0</v>
      </c>
    </row>
    <row r="56" spans="1:13" ht="15.75" customHeight="1" hidden="1">
      <c r="A56" s="83" t="s">
        <v>63</v>
      </c>
      <c r="E56" s="84" t="e">
        <f>#REF!/#REF!</f>
        <v>#REF!</v>
      </c>
      <c r="F56" s="41" t="e">
        <f t="shared" si="0"/>
        <v>#DIV/0!</v>
      </c>
      <c r="L56" s="13">
        <f>'[1]Форма1'!F56-'розрах. 9 міс.'!J56</f>
        <v>0</v>
      </c>
      <c r="M56" s="13">
        <f>'[1]Форма1'!O56-'розрах. 9 міс.'!K56</f>
        <v>0</v>
      </c>
    </row>
    <row r="57" spans="1:13" ht="15.75" customHeight="1" hidden="1">
      <c r="A57" s="83" t="s">
        <v>64</v>
      </c>
      <c r="E57" s="84" t="e">
        <f>#REF!/#REF!</f>
        <v>#REF!</v>
      </c>
      <c r="F57" s="41" t="e">
        <f t="shared" si="0"/>
        <v>#DIV/0!</v>
      </c>
      <c r="L57" s="13">
        <f>'[1]Форма1'!F57-'розрах. 9 міс.'!J57</f>
        <v>0</v>
      </c>
      <c r="M57" s="13">
        <f>'[1]Форма1'!O57-'розрах. 9 міс.'!K57</f>
        <v>0</v>
      </c>
    </row>
    <row r="58" spans="1:13" ht="15.75" customHeight="1" hidden="1">
      <c r="A58" s="83" t="s">
        <v>65</v>
      </c>
      <c r="E58" s="84" t="e">
        <f>#REF!/#REF!</f>
        <v>#REF!</v>
      </c>
      <c r="F58" s="41" t="e">
        <f t="shared" si="0"/>
        <v>#DIV/0!</v>
      </c>
      <c r="L58" s="13">
        <f>'[1]Форма1'!F58-'розрах. 9 міс.'!J58</f>
        <v>0</v>
      </c>
      <c r="M58" s="13">
        <f>'[1]Форма1'!O58-'розрах. 9 міс.'!K58</f>
        <v>0</v>
      </c>
    </row>
    <row r="59" spans="1:13" ht="15.75" customHeight="1" hidden="1">
      <c r="A59" s="83" t="s">
        <v>66</v>
      </c>
      <c r="E59" s="84" t="e">
        <f>#REF!/#REF!</f>
        <v>#REF!</v>
      </c>
      <c r="F59" s="41" t="e">
        <f t="shared" si="0"/>
        <v>#DIV/0!</v>
      </c>
      <c r="L59" s="13">
        <f>'[1]Форма1'!F59-'розрах. 9 міс.'!J59</f>
        <v>0</v>
      </c>
      <c r="M59" s="13">
        <f>'[1]Форма1'!O59-'розрах. 9 міс.'!K59</f>
        <v>0</v>
      </c>
    </row>
    <row r="60" spans="1:13" ht="15.75" customHeight="1" hidden="1">
      <c r="A60" s="83" t="s">
        <v>67</v>
      </c>
      <c r="E60" s="84" t="e">
        <f>#REF!/#REF!</f>
        <v>#REF!</v>
      </c>
      <c r="F60" s="41" t="e">
        <f t="shared" si="0"/>
        <v>#DIV/0!</v>
      </c>
      <c r="L60" s="13">
        <f>'[1]Форма1'!F60-'розрах. 9 міс.'!J60</f>
        <v>0</v>
      </c>
      <c r="M60" s="13">
        <f>'[1]Форма1'!O60-'розрах. 9 міс.'!K60</f>
        <v>0</v>
      </c>
    </row>
    <row r="61" spans="1:13" ht="15.75" customHeight="1" hidden="1">
      <c r="A61" s="83" t="s">
        <v>68</v>
      </c>
      <c r="E61" s="84" t="e">
        <f>#REF!/#REF!</f>
        <v>#REF!</v>
      </c>
      <c r="F61" s="41" t="e">
        <f t="shared" si="0"/>
        <v>#DIV/0!</v>
      </c>
      <c r="L61" s="13">
        <f>'[1]Форма1'!F61-'розрах. 9 міс.'!J61</f>
        <v>0</v>
      </c>
      <c r="M61" s="13">
        <f>'[1]Форма1'!O61-'розрах. 9 міс.'!K61</f>
        <v>0</v>
      </c>
    </row>
    <row r="62" spans="1:13" ht="15.75" customHeight="1" hidden="1">
      <c r="A62" s="83" t="s">
        <v>69</v>
      </c>
      <c r="E62" s="84" t="e">
        <f>#REF!/#REF!</f>
        <v>#REF!</v>
      </c>
      <c r="F62" s="41" t="e">
        <f t="shared" si="0"/>
        <v>#DIV/0!</v>
      </c>
      <c r="L62" s="13">
        <f>'[1]Форма1'!F62-'розрах. 9 міс.'!J62</f>
        <v>0</v>
      </c>
      <c r="M62" s="13">
        <f>'[1]Форма1'!O62-'розрах. 9 міс.'!K62</f>
        <v>0</v>
      </c>
    </row>
    <row r="63" spans="1:13" ht="15.75" customHeight="1" hidden="1">
      <c r="A63" s="83" t="s">
        <v>70</v>
      </c>
      <c r="E63" s="84" t="e">
        <f>#REF!/#REF!</f>
        <v>#REF!</v>
      </c>
      <c r="F63" s="41" t="e">
        <f t="shared" si="0"/>
        <v>#DIV/0!</v>
      </c>
      <c r="L63" s="13">
        <f>'[1]Форма1'!F63-'розрах. 9 міс.'!J63</f>
        <v>0</v>
      </c>
      <c r="M63" s="13">
        <f>'[1]Форма1'!O63-'розрах. 9 міс.'!K63</f>
        <v>0</v>
      </c>
    </row>
    <row r="64" spans="1:13" ht="15.75" customHeight="1" hidden="1">
      <c r="A64" s="83" t="s">
        <v>71</v>
      </c>
      <c r="E64" s="84" t="e">
        <f>#REF!/#REF!</f>
        <v>#REF!</v>
      </c>
      <c r="F64" s="41" t="e">
        <f t="shared" si="0"/>
        <v>#DIV/0!</v>
      </c>
      <c r="L64" s="13">
        <f>'[1]Форма1'!F64-'розрах. 9 міс.'!J64</f>
        <v>0</v>
      </c>
      <c r="M64" s="13">
        <f>'[1]Форма1'!O64-'розрах. 9 міс.'!K64</f>
        <v>0</v>
      </c>
    </row>
    <row r="65" spans="1:13" ht="15.75" customHeight="1" hidden="1">
      <c r="A65" s="83" t="s">
        <v>72</v>
      </c>
      <c r="E65" s="84" t="e">
        <f>#REF!/#REF!</f>
        <v>#REF!</v>
      </c>
      <c r="F65" s="41" t="e">
        <f t="shared" si="0"/>
        <v>#DIV/0!</v>
      </c>
      <c r="L65" s="13">
        <f>'[1]Форма1'!F65-'розрах. 9 міс.'!J65</f>
        <v>0</v>
      </c>
      <c r="M65" s="13">
        <f>'[1]Форма1'!O65-'розрах. 9 міс.'!K65</f>
        <v>0</v>
      </c>
    </row>
    <row r="66" spans="1:13" ht="15.75" customHeight="1" hidden="1">
      <c r="A66" s="83" t="s">
        <v>73</v>
      </c>
      <c r="E66" s="84" t="e">
        <f>#REF!/#REF!</f>
        <v>#REF!</v>
      </c>
      <c r="F66" s="41" t="e">
        <f t="shared" si="0"/>
        <v>#DIV/0!</v>
      </c>
      <c r="L66" s="13">
        <f>'[1]Форма1'!F66-'розрах. 9 міс.'!J66</f>
        <v>0</v>
      </c>
      <c r="M66" s="13">
        <f>'[1]Форма1'!O66-'розрах. 9 міс.'!K66</f>
        <v>0</v>
      </c>
    </row>
    <row r="67" spans="1:13" ht="15.75" customHeight="1" hidden="1">
      <c r="A67" s="83" t="s">
        <v>74</v>
      </c>
      <c r="E67" s="84" t="e">
        <f>#REF!/#REF!</f>
        <v>#REF!</v>
      </c>
      <c r="F67" s="41" t="e">
        <f t="shared" si="0"/>
        <v>#DIV/0!</v>
      </c>
      <c r="L67" s="13">
        <f>'[1]Форма1'!F67-'розрах. 9 міс.'!J67</f>
        <v>0</v>
      </c>
      <c r="M67" s="13">
        <f>'[1]Форма1'!O67-'розрах. 9 міс.'!K67</f>
        <v>0</v>
      </c>
    </row>
    <row r="68" spans="1:13" ht="15.75" customHeight="1" hidden="1">
      <c r="A68" s="83" t="s">
        <v>75</v>
      </c>
      <c r="E68" s="84" t="e">
        <f>#REF!/#REF!</f>
        <v>#REF!</v>
      </c>
      <c r="F68" s="41" t="e">
        <f t="shared" si="0"/>
        <v>#DIV/0!</v>
      </c>
      <c r="L68" s="13">
        <f>'[1]Форма1'!F68-'розрах. 9 міс.'!J68</f>
        <v>0</v>
      </c>
      <c r="M68" s="13">
        <f>'[1]Форма1'!O68-'розрах. 9 міс.'!K68</f>
        <v>0</v>
      </c>
    </row>
    <row r="69" spans="1:13" ht="15.75" customHeight="1" hidden="1">
      <c r="A69" s="83" t="s">
        <v>76</v>
      </c>
      <c r="E69" s="84" t="e">
        <f>#REF!/#REF!</f>
        <v>#REF!</v>
      </c>
      <c r="F69" s="41" t="e">
        <f t="shared" si="0"/>
        <v>#DIV/0!</v>
      </c>
      <c r="L69" s="13">
        <f>'[1]Форма1'!F69-'розрах. 9 міс.'!J69</f>
        <v>0</v>
      </c>
      <c r="M69" s="13">
        <f>'[1]Форма1'!O69-'розрах. 9 міс.'!K69</f>
        <v>0</v>
      </c>
    </row>
    <row r="70" spans="1:13" ht="15.75" customHeight="1" hidden="1">
      <c r="A70" s="83" t="s">
        <v>77</v>
      </c>
      <c r="E70" s="84" t="e">
        <f>#REF!/#REF!</f>
        <v>#REF!</v>
      </c>
      <c r="F70" s="41" t="e">
        <f t="shared" si="0"/>
        <v>#DIV/0!</v>
      </c>
      <c r="L70" s="13">
        <f>'[1]Форма1'!F70-'розрах. 9 міс.'!J70</f>
        <v>0</v>
      </c>
      <c r="M70" s="13">
        <f>'[1]Форма1'!O70-'розрах. 9 міс.'!K70</f>
        <v>0</v>
      </c>
    </row>
    <row r="71" spans="1:13" ht="15.75" customHeight="1" hidden="1">
      <c r="A71" s="83" t="s">
        <v>78</v>
      </c>
      <c r="E71" s="84" t="e">
        <f>#REF!/#REF!</f>
        <v>#REF!</v>
      </c>
      <c r="F71" s="41" t="e">
        <f t="shared" si="0"/>
        <v>#DIV/0!</v>
      </c>
      <c r="L71" s="13">
        <f>'[1]Форма1'!F71-'розрах. 9 міс.'!J71</f>
        <v>0</v>
      </c>
      <c r="M71" s="13">
        <f>'[1]Форма1'!O71-'розрах. 9 міс.'!K71</f>
        <v>0</v>
      </c>
    </row>
    <row r="72" spans="1:13" ht="15.75" customHeight="1" hidden="1">
      <c r="A72" s="83" t="s">
        <v>79</v>
      </c>
      <c r="E72" s="84" t="e">
        <f>#REF!/#REF!</f>
        <v>#REF!</v>
      </c>
      <c r="F72" s="41" t="e">
        <f t="shared" si="0"/>
        <v>#DIV/0!</v>
      </c>
      <c r="L72" s="13">
        <f>'[1]Форма1'!F72-'розрах. 9 міс.'!J72</f>
        <v>0</v>
      </c>
      <c r="M72" s="13">
        <f>'[1]Форма1'!O72-'розрах. 9 міс.'!K72</f>
        <v>0</v>
      </c>
    </row>
    <row r="73" spans="1:13" ht="15.75" customHeight="1" hidden="1">
      <c r="A73" s="85" t="s">
        <v>80</v>
      </c>
      <c r="E73" s="84" t="e">
        <f>#REF!/#REF!</f>
        <v>#REF!</v>
      </c>
      <c r="F73" s="41" t="e">
        <f t="shared" si="0"/>
        <v>#DIV/0!</v>
      </c>
      <c r="L73" s="13">
        <f>'[1]Форма1'!F73-'розрах. 9 міс.'!J73</f>
        <v>0</v>
      </c>
      <c r="M73" s="13">
        <f>'[1]Форма1'!O73-'розрах. 9 міс.'!K73</f>
        <v>0</v>
      </c>
    </row>
    <row r="74" spans="1:13" ht="15.75" customHeight="1" hidden="1">
      <c r="A74" s="86" t="s">
        <v>81</v>
      </c>
      <c r="E74" s="84" t="e">
        <f>#REF!/#REF!</f>
        <v>#REF!</v>
      </c>
      <c r="F74" s="41" t="e">
        <f t="shared" si="0"/>
        <v>#DIV/0!</v>
      </c>
      <c r="L74" s="13">
        <f>'[1]Форма1'!F74-'розрах. 9 міс.'!J74</f>
        <v>0</v>
      </c>
      <c r="M74" s="13">
        <f>'[1]Форма1'!O74-'розрах. 9 міс.'!K74</f>
        <v>0</v>
      </c>
    </row>
    <row r="75" spans="1:13" ht="15.75" customHeight="1" hidden="1">
      <c r="A75" s="85" t="s">
        <v>82</v>
      </c>
      <c r="E75" s="84" t="e">
        <f>#REF!/#REF!</f>
        <v>#REF!</v>
      </c>
      <c r="F75" s="41" t="e">
        <f t="shared" si="0"/>
        <v>#DIV/0!</v>
      </c>
      <c r="L75" s="13">
        <f>'[1]Форма1'!F75-'розрах. 9 міс.'!J75</f>
        <v>0</v>
      </c>
      <c r="M75" s="13">
        <f>'[1]Форма1'!O75-'розрах. 9 міс.'!K75</f>
        <v>0</v>
      </c>
    </row>
    <row r="76" spans="1:13" ht="15.75" customHeight="1" hidden="1" thickBot="1">
      <c r="A76" s="87" t="s">
        <v>83</v>
      </c>
      <c r="E76" s="84" t="e">
        <f>#REF!/#REF!</f>
        <v>#REF!</v>
      </c>
      <c r="F76" s="41" t="e">
        <f t="shared" si="0"/>
        <v>#DIV/0!</v>
      </c>
      <c r="L76" s="13">
        <f>'[1]Форма1'!F76-'розрах. 9 міс.'!J76</f>
        <v>0</v>
      </c>
      <c r="M76" s="13">
        <f>'[1]Форма1'!O76-'розрах. 9 міс.'!K76</f>
        <v>0</v>
      </c>
    </row>
    <row r="77" spans="1:13" ht="26.25" hidden="1">
      <c r="A77" t="s">
        <v>84</v>
      </c>
      <c r="E77" s="84" t="e">
        <f>#REF!/#REF!</f>
        <v>#REF!</v>
      </c>
      <c r="F77" s="41" t="e">
        <f t="shared" si="0"/>
        <v>#DIV/0!</v>
      </c>
      <c r="L77" s="13">
        <f>'[1]Форма1'!F77-'розрах. 9 міс.'!J77</f>
        <v>0</v>
      </c>
      <c r="M77" s="13">
        <f>'[1]Форма1'!O77-'розрах. 9 міс.'!K77</f>
        <v>0</v>
      </c>
    </row>
    <row r="78" spans="1:13" ht="26.25" hidden="1">
      <c r="A78" t="s">
        <v>85</v>
      </c>
      <c r="E78" s="84" t="e">
        <f>#REF!/#REF!</f>
        <v>#REF!</v>
      </c>
      <c r="F78" s="41" t="e">
        <f t="shared" si="0"/>
        <v>#DIV/0!</v>
      </c>
      <c r="L78" s="13">
        <f>'[1]Форма1'!F78-'розрах. 9 міс.'!J78</f>
        <v>0</v>
      </c>
      <c r="M78" s="13">
        <f>'[1]Форма1'!O78-'розрах. 9 міс.'!K78</f>
        <v>0</v>
      </c>
    </row>
    <row r="79" ht="18">
      <c r="L79" s="13"/>
    </row>
    <row r="80" ht="18">
      <c r="A80" t="s">
        <v>86</v>
      </c>
    </row>
  </sheetData>
  <sheetProtection/>
  <mergeCells count="5">
    <mergeCell ref="L5:M5"/>
    <mergeCell ref="A2:E4"/>
    <mergeCell ref="B5:C5"/>
    <mergeCell ref="D5:E5"/>
    <mergeCell ref="F5:G5"/>
  </mergeCells>
  <printOptions horizontalCentered="1" verticalCentered="1"/>
  <pageMargins left="0.7874015748031497" right="0.1968503937007874" top="0.3937007874015748" bottom="0.1968503937007874" header="0.5" footer="0.5118110236220472"/>
  <pageSetup fitToHeight="1" fitToWidth="1" horizontalDpi="600" verticalDpi="600" orientation="portrait" paperSize="9" scale="42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dcterms:created xsi:type="dcterms:W3CDTF">2011-10-21T09:46:02Z</dcterms:created>
  <dcterms:modified xsi:type="dcterms:W3CDTF">2011-10-24T06:09:23Z</dcterms:modified>
  <cp:category/>
  <cp:version/>
  <cp:contentType/>
  <cp:contentStatus/>
</cp:coreProperties>
</file>