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<sst xmlns="http://schemas.openxmlformats.org/spreadsheetml/2006/main" count="116" uniqueCount="95">
  <si>
    <t>ФОРМА 1</t>
  </si>
  <si>
    <t>Разом по всіх енергоносіях</t>
  </si>
  <si>
    <t>Електроенергія</t>
  </si>
  <si>
    <t xml:space="preserve">Теплова енергія </t>
  </si>
  <si>
    <t>Природний газ</t>
  </si>
  <si>
    <t>для розрахунків</t>
  </si>
  <si>
    <t>Електрична енергія 
(по всіх категоріях споживачів)</t>
  </si>
  <si>
    <t>Природний газ
(населення та бюджетні установи)</t>
  </si>
  <si>
    <t>Питома вага боргу ,%</t>
  </si>
  <si>
    <t>Район (місто)</t>
  </si>
  <si>
    <t>Борг на 01.02.2010 р.</t>
  </si>
  <si>
    <t>Вартість спожитого</t>
  </si>
  <si>
    <t>Сплачено у поточному періоді</t>
  </si>
  <si>
    <t>% сплати</t>
  </si>
  <si>
    <t>Вартість корисного відпуску</t>
  </si>
  <si>
    <t>Борг на 01.05.2004 р.</t>
  </si>
  <si>
    <t>Борг на 01.01.2011</t>
  </si>
  <si>
    <t>Темп зростання, зменшення заборгованості,%</t>
  </si>
  <si>
    <t xml:space="preserve">Електрична енергія </t>
  </si>
  <si>
    <t>ВСЬОГО:</t>
  </si>
  <si>
    <t>м.Харків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</si>
  <si>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</si>
  <si>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</si>
  <si>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</si>
  <si>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</si>
  <si>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</si>
  <si>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</si>
  <si>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</si>
  <si>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Фрунзенський</t>
  </si>
  <si>
    <t>Червонозаводський</t>
  </si>
  <si>
    <t>Населення м.Харкова</t>
  </si>
  <si>
    <t>х</t>
  </si>
  <si>
    <t>Райони області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</si>
  <si>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</si>
  <si>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</si>
  <si>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</si>
  <si>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</si>
  <si>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</si>
  <si>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</si>
  <si>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</si>
  <si>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</si>
  <si>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</si>
  <si>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</si>
  <si>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</si>
  <si>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</si>
  <si>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</si>
  <si>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</si>
  <si>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</si>
  <si>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</si>
  <si>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</si>
  <si>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</si>
  <si>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Куп`янський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</si>
  <si>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</si>
  <si>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</si>
  <si>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</si>
  <si>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</si>
  <si>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</si>
  <si>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</si>
  <si>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</si>
  <si>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</si>
  <si>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 xml:space="preserve">РАЗОМ міста області </t>
  </si>
  <si>
    <t>м.Ізюм</t>
  </si>
  <si>
    <t>м.Куп`янськ</t>
  </si>
  <si>
    <t>м.Лозова</t>
  </si>
  <si>
    <t>м.Люботин</t>
  </si>
  <si>
    <t>м.Первомайський</t>
  </si>
  <si>
    <t>м.Чугуїв</t>
  </si>
  <si>
    <t>Окремо:</t>
  </si>
  <si>
    <t>Харківкомунпромвод</t>
  </si>
  <si>
    <t>Харківкомуночиствод</t>
  </si>
  <si>
    <t>Харківські теплові мережі</t>
  </si>
  <si>
    <t>Підприємства обласних теплових мереж</t>
  </si>
  <si>
    <t>ОВО "Харківтеплоенерго"</t>
  </si>
  <si>
    <t>Південна залізниця</t>
  </si>
  <si>
    <t>Придніпровська залізниця</t>
  </si>
  <si>
    <t>Донецька залізниця</t>
  </si>
  <si>
    <t>ДК "Укртрансгаз"</t>
  </si>
  <si>
    <t>ДК "Укргазвидобування"</t>
  </si>
  <si>
    <t xml:space="preserve">АКП "Міжнародний аеропорт" </t>
  </si>
  <si>
    <t>ВАТ "ХТЗ"</t>
  </si>
  <si>
    <t>ДП "Завод ім. Малишева"</t>
  </si>
  <si>
    <t>ДП "Хімпром"</t>
  </si>
  <si>
    <t>КП "Міськелектротранс"</t>
  </si>
  <si>
    <t>ВАТ "Укртелеком"</t>
  </si>
  <si>
    <t>ХОРТПЦ</t>
  </si>
  <si>
    <t>Зміївська ТЕС</t>
  </si>
  <si>
    <t>ДП "Харківська ТЕЦ-5"</t>
  </si>
  <si>
    <t>Служба постачання Харківського метрополітену</t>
  </si>
  <si>
    <t>ДП "ТЕЦ-2 "Есхар"</t>
  </si>
  <si>
    <t>Районні теплові мережі</t>
  </si>
  <si>
    <t>Харківтеплоенерго</t>
  </si>
  <si>
    <t>ТЕЦ-5</t>
  </si>
  <si>
    <t xml:space="preserve">  </t>
  </si>
  <si>
    <t xml:space="preserve"> </t>
  </si>
  <si>
    <t>Інформація  щодо стану розрахунків споживачів області                                                                               за електричну енергію та природний газ за 4 місяці 2011 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</si>
</sst>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#,##0.0"/>
    <numFmt numFmtId="174" formatCode="0.0"/>
    <numFmt numFmtId="175" formatCode="_(* #,##0_);_(* \(#,##0\);_(* &quot;-&quot;_);_(@_)"/>
  </numFmts>
  <fonts count="3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"/>
      <family val="2"/>
    </font>
    <font>
      <sz val="16"/>
      <name val="Times New Roman"/>
      <family val="1"/>
    </font>
    <font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7" fillId="0" borderId="0">
      <alignment horizontal="center" vertical="center"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8">
    <xf numFmtId="0" fontId="0" fillId="0" borderId="0" xfId="0" applyAlignment="1">
      <alignment/>
    </xf>
    <xf numFmtId="22" fontId="1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1" fillId="24" borderId="11" xfId="0" applyFont="1" applyFill="1" applyBorder="1" applyAlignment="1">
      <alignment horizontal="centerContinuous" vertical="center" wrapText="1"/>
    </xf>
    <xf numFmtId="0" fontId="22" fillId="24" borderId="12" xfId="0" applyFont="1" applyFill="1" applyBorder="1" applyAlignment="1">
      <alignment horizontal="centerContinuous" vertical="center" wrapText="1"/>
    </xf>
    <xf numFmtId="0" fontId="22" fillId="0" borderId="12" xfId="0" applyFont="1" applyFill="1" applyBorder="1" applyAlignment="1">
      <alignment horizontal="centerContinuous" vertical="center" wrapText="1"/>
    </xf>
    <xf numFmtId="0" fontId="21" fillId="24" borderId="13" xfId="0" applyFont="1" applyFill="1" applyBorder="1" applyAlignment="1">
      <alignment horizontal="centerContinuous" vertical="justify" wrapText="1"/>
    </xf>
    <xf numFmtId="0" fontId="23" fillId="24" borderId="14" xfId="0" applyFont="1" applyFill="1" applyBorder="1" applyAlignment="1">
      <alignment horizontal="centerContinuous" vertical="center" wrapText="1"/>
    </xf>
    <xf numFmtId="0" fontId="23" fillId="24" borderId="14" xfId="0" applyFont="1" applyFill="1" applyBorder="1" applyAlignment="1">
      <alignment horizontal="centerContinuous" vertical="justify" wrapText="1"/>
    </xf>
    <xf numFmtId="0" fontId="23" fillId="0" borderId="14" xfId="0" applyFont="1" applyFill="1" applyBorder="1" applyAlignment="1">
      <alignment horizontal="centerContinuous" vertical="center" wrapText="1"/>
    </xf>
    <xf numFmtId="0" fontId="23" fillId="0" borderId="14" xfId="0" applyFont="1" applyFill="1" applyBorder="1" applyAlignment="1">
      <alignment horizontal="center" vertical="justify" wrapText="1"/>
    </xf>
    <xf numFmtId="0" fontId="23" fillId="0" borderId="14" xfId="0" applyFont="1" applyFill="1" applyBorder="1" applyAlignment="1">
      <alignment horizontal="centerContinuous" vertical="justify" wrapText="1"/>
    </xf>
    <xf numFmtId="0" fontId="23" fillId="0" borderId="14" xfId="0" applyFont="1" applyFill="1" applyBorder="1" applyAlignment="1">
      <alignment horizontal="center" vertical="center"/>
    </xf>
    <xf numFmtId="0" fontId="24" fillId="23" borderId="14" xfId="0" applyFont="1" applyFill="1" applyBorder="1" applyAlignment="1">
      <alignment horizontal="centerContinuous" vertical="center" wrapText="1"/>
    </xf>
    <xf numFmtId="0" fontId="24" fillId="6" borderId="14" xfId="0" applyFont="1" applyFill="1" applyBorder="1" applyAlignment="1">
      <alignment horizontal="centerContinuous" vertical="center" wrapText="1"/>
    </xf>
    <xf numFmtId="0" fontId="21" fillId="24" borderId="14" xfId="0" applyFont="1" applyFill="1" applyBorder="1" applyAlignment="1">
      <alignment horizontal="centerContinuous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/>
    </xf>
    <xf numFmtId="3" fontId="25" fillId="24" borderId="17" xfId="0" applyNumberFormat="1" applyFont="1" applyFill="1" applyBorder="1" applyAlignment="1">
      <alignment vertical="center"/>
    </xf>
    <xf numFmtId="3" fontId="25" fillId="0" borderId="17" xfId="0" applyNumberFormat="1" applyFont="1" applyFill="1" applyBorder="1" applyAlignment="1">
      <alignment vertical="center"/>
    </xf>
    <xf numFmtId="172" fontId="25" fillId="0" borderId="17" xfId="0" applyNumberFormat="1" applyFont="1" applyFill="1" applyBorder="1" applyAlignment="1">
      <alignment horizontal="right" vertical="center"/>
    </xf>
    <xf numFmtId="172" fontId="25" fillId="0" borderId="17" xfId="56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right"/>
    </xf>
    <xf numFmtId="172" fontId="25" fillId="0" borderId="17" xfId="56" applyNumberFormat="1" applyFont="1" applyFill="1" applyBorder="1" applyAlignment="1">
      <alignment horizontal="right"/>
    </xf>
    <xf numFmtId="9" fontId="25" fillId="0" borderId="17" xfId="0" applyNumberFormat="1" applyFont="1" applyBorder="1" applyAlignment="1">
      <alignment/>
    </xf>
    <xf numFmtId="172" fontId="25" fillId="0" borderId="17" xfId="56" applyNumberFormat="1" applyFont="1" applyBorder="1" applyAlignment="1">
      <alignment/>
    </xf>
    <xf numFmtId="9" fontId="25" fillId="0" borderId="17" xfId="56" applyFont="1" applyBorder="1" applyAlignment="1">
      <alignment/>
    </xf>
    <xf numFmtId="9" fontId="25" fillId="0" borderId="17" xfId="0" applyNumberFormat="1" applyFont="1" applyFill="1" applyBorder="1" applyAlignment="1">
      <alignment/>
    </xf>
    <xf numFmtId="9" fontId="25" fillId="0" borderId="18" xfId="0" applyNumberFormat="1" applyFont="1" applyFill="1" applyBorder="1" applyAlignment="1">
      <alignment/>
    </xf>
    <xf numFmtId="172" fontId="25" fillId="0" borderId="17" xfId="0" applyNumberFormat="1" applyFont="1" applyFill="1" applyBorder="1" applyAlignment="1">
      <alignment/>
    </xf>
    <xf numFmtId="1" fontId="25" fillId="0" borderId="17" xfId="0" applyNumberFormat="1" applyFont="1" applyFill="1" applyBorder="1" applyAlignment="1">
      <alignment/>
    </xf>
    <xf numFmtId="0" fontId="25" fillId="0" borderId="17" xfId="0" applyFont="1" applyFill="1" applyBorder="1" applyAlignment="1">
      <alignment/>
    </xf>
    <xf numFmtId="1" fontId="25" fillId="4" borderId="17" xfId="0" applyNumberFormat="1" applyFont="1" applyFill="1" applyBorder="1" applyAlignment="1">
      <alignment/>
    </xf>
    <xf numFmtId="1" fontId="25" fillId="4" borderId="17" xfId="0" applyNumberFormat="1" applyFont="1" applyFill="1" applyBorder="1" applyAlignment="1">
      <alignment horizontal="right"/>
    </xf>
    <xf numFmtId="172" fontId="25" fillId="0" borderId="17" xfId="56" applyNumberFormat="1" applyFont="1" applyFill="1" applyBorder="1" applyAlignment="1">
      <alignment/>
    </xf>
    <xf numFmtId="172" fontId="25" fillId="0" borderId="18" xfId="56" applyNumberFormat="1" applyFont="1" applyFill="1" applyBorder="1" applyAlignment="1">
      <alignment/>
    </xf>
    <xf numFmtId="0" fontId="26" fillId="0" borderId="19" xfId="0" applyFont="1" applyBorder="1" applyAlignment="1">
      <alignment/>
    </xf>
    <xf numFmtId="3" fontId="26" fillId="22" borderId="20" xfId="0" applyNumberFormat="1" applyFont="1" applyFill="1" applyBorder="1" applyAlignment="1">
      <alignment vertical="center"/>
    </xf>
    <xf numFmtId="3" fontId="26" fillId="22" borderId="20" xfId="0" applyNumberFormat="1" applyFont="1" applyFill="1" applyBorder="1" applyAlignment="1">
      <alignment/>
    </xf>
    <xf numFmtId="172" fontId="26" fillId="0" borderId="20" xfId="0" applyNumberFormat="1" applyFont="1" applyBorder="1" applyAlignment="1">
      <alignment/>
    </xf>
    <xf numFmtId="1" fontId="26" fillId="0" borderId="20" xfId="56" applyNumberFormat="1" applyFont="1" applyFill="1" applyBorder="1" applyAlignment="1">
      <alignment horizontal="right" vertical="center"/>
    </xf>
    <xf numFmtId="3" fontId="26" fillId="7" borderId="20" xfId="0" applyNumberFormat="1" applyFont="1" applyFill="1" applyBorder="1" applyAlignment="1">
      <alignment horizontal="right" vertical="center"/>
    </xf>
    <xf numFmtId="1" fontId="26" fillId="0" borderId="20" xfId="52" applyNumberFormat="1" applyFont="1" applyFill="1" applyBorder="1" applyAlignment="1">
      <alignment horizontal="right" vertical="center"/>
      <protection/>
    </xf>
    <xf numFmtId="172" fontId="26" fillId="0" borderId="20" xfId="56" applyNumberFormat="1" applyFont="1" applyFill="1" applyBorder="1" applyAlignment="1">
      <alignment horizontal="center"/>
    </xf>
    <xf numFmtId="3" fontId="26" fillId="24" borderId="20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1" fontId="26" fillId="4" borderId="20" xfId="0" applyNumberFormat="1" applyFont="1" applyFill="1" applyBorder="1" applyAlignment="1">
      <alignment/>
    </xf>
    <xf numFmtId="172" fontId="26" fillId="0" borderId="20" xfId="0" applyNumberFormat="1" applyFont="1" applyFill="1" applyBorder="1" applyAlignment="1">
      <alignment/>
    </xf>
    <xf numFmtId="1" fontId="26" fillId="23" borderId="20" xfId="0" applyNumberFormat="1" applyFont="1" applyFill="1" applyBorder="1" applyAlignment="1">
      <alignment/>
    </xf>
    <xf numFmtId="172" fontId="26" fillId="0" borderId="20" xfId="56" applyNumberFormat="1" applyFont="1" applyFill="1" applyBorder="1" applyAlignment="1">
      <alignment horizontal="right" vertical="center"/>
    </xf>
    <xf numFmtId="9" fontId="26" fillId="0" borderId="20" xfId="0" applyNumberFormat="1" applyFont="1" applyBorder="1" applyAlignment="1">
      <alignment/>
    </xf>
    <xf numFmtId="172" fontId="26" fillId="0" borderId="20" xfId="56" applyNumberFormat="1" applyFont="1" applyBorder="1" applyAlignment="1">
      <alignment/>
    </xf>
    <xf numFmtId="9" fontId="26" fillId="0" borderId="20" xfId="56" applyFont="1" applyBorder="1" applyAlignment="1">
      <alignment/>
    </xf>
    <xf numFmtId="172" fontId="26" fillId="0" borderId="20" xfId="56" applyNumberFormat="1" applyFont="1" applyFill="1" applyBorder="1" applyAlignment="1">
      <alignment/>
    </xf>
    <xf numFmtId="172" fontId="26" fillId="0" borderId="21" xfId="56" applyNumberFormat="1" applyFont="1" applyFill="1" applyBorder="1" applyAlignment="1">
      <alignment/>
    </xf>
    <xf numFmtId="0" fontId="26" fillId="24" borderId="22" xfId="0" applyFont="1" applyFill="1" applyBorder="1" applyAlignment="1">
      <alignment/>
    </xf>
    <xf numFmtId="3" fontId="26" fillId="22" borderId="23" xfId="0" applyNumberFormat="1" applyFont="1" applyFill="1" applyBorder="1" applyAlignment="1">
      <alignment vertical="center"/>
    </xf>
    <xf numFmtId="3" fontId="26" fillId="22" borderId="23" xfId="0" applyNumberFormat="1" applyFont="1" applyFill="1" applyBorder="1" applyAlignment="1">
      <alignment/>
    </xf>
    <xf numFmtId="172" fontId="26" fillId="24" borderId="23" xfId="0" applyNumberFormat="1" applyFont="1" applyFill="1" applyBorder="1" applyAlignment="1">
      <alignment/>
    </xf>
    <xf numFmtId="1" fontId="26" fillId="0" borderId="23" xfId="56" applyNumberFormat="1" applyFont="1" applyFill="1" applyBorder="1" applyAlignment="1">
      <alignment horizontal="right" vertical="center"/>
    </xf>
    <xf numFmtId="3" fontId="26" fillId="7" borderId="23" xfId="0" applyNumberFormat="1" applyFont="1" applyFill="1" applyBorder="1" applyAlignment="1">
      <alignment horizontal="right" vertical="center"/>
    </xf>
    <xf numFmtId="1" fontId="26" fillId="0" borderId="23" xfId="52" applyNumberFormat="1" applyFont="1" applyFill="1" applyBorder="1" applyAlignment="1">
      <alignment horizontal="right" vertical="center"/>
      <protection/>
    </xf>
    <xf numFmtId="172" fontId="26" fillId="0" borderId="23" xfId="56" applyNumberFormat="1" applyFont="1" applyFill="1" applyBorder="1" applyAlignment="1">
      <alignment horizontal="center"/>
    </xf>
    <xf numFmtId="3" fontId="26" fillId="24" borderId="23" xfId="0" applyNumberFormat="1" applyFont="1" applyFill="1" applyBorder="1" applyAlignment="1">
      <alignment vertical="center"/>
    </xf>
    <xf numFmtId="3" fontId="26" fillId="0" borderId="23" xfId="0" applyNumberFormat="1" applyFont="1" applyFill="1" applyBorder="1" applyAlignment="1">
      <alignment vertical="center"/>
    </xf>
    <xf numFmtId="172" fontId="26" fillId="0" borderId="23" xfId="0" applyNumberFormat="1" applyFont="1" applyBorder="1" applyAlignment="1">
      <alignment/>
    </xf>
    <xf numFmtId="1" fontId="26" fillId="4" borderId="23" xfId="0" applyNumberFormat="1" applyFont="1" applyFill="1" applyBorder="1" applyAlignment="1">
      <alignment/>
    </xf>
    <xf numFmtId="172" fontId="26" fillId="0" borderId="23" xfId="0" applyNumberFormat="1" applyFont="1" applyFill="1" applyBorder="1" applyAlignment="1">
      <alignment/>
    </xf>
    <xf numFmtId="1" fontId="26" fillId="23" borderId="23" xfId="0" applyNumberFormat="1" applyFont="1" applyFill="1" applyBorder="1" applyAlignment="1">
      <alignment/>
    </xf>
    <xf numFmtId="172" fontId="26" fillId="0" borderId="23" xfId="56" applyNumberFormat="1" applyFont="1" applyFill="1" applyBorder="1" applyAlignment="1">
      <alignment horizontal="right" vertical="center"/>
    </xf>
    <xf numFmtId="9" fontId="26" fillId="0" borderId="23" xfId="0" applyNumberFormat="1" applyFont="1" applyBorder="1" applyAlignment="1">
      <alignment/>
    </xf>
    <xf numFmtId="172" fontId="26" fillId="0" borderId="23" xfId="56" applyNumberFormat="1" applyFont="1" applyBorder="1" applyAlignment="1">
      <alignment/>
    </xf>
    <xf numFmtId="9" fontId="26" fillId="0" borderId="23" xfId="56" applyFont="1" applyBorder="1" applyAlignment="1">
      <alignment/>
    </xf>
    <xf numFmtId="172" fontId="26" fillId="0" borderId="23" xfId="56" applyNumberFormat="1" applyFont="1" applyFill="1" applyBorder="1" applyAlignment="1">
      <alignment/>
    </xf>
    <xf numFmtId="172" fontId="26" fillId="0" borderId="24" xfId="56" applyNumberFormat="1" applyFont="1" applyFill="1" applyBorder="1" applyAlignment="1">
      <alignment/>
    </xf>
    <xf numFmtId="0" fontId="26" fillId="0" borderId="22" xfId="0" applyFont="1" applyBorder="1" applyAlignment="1">
      <alignment/>
    </xf>
    <xf numFmtId="0" fontId="26" fillId="0" borderId="13" xfId="0" applyFont="1" applyBorder="1" applyAlignment="1">
      <alignment/>
    </xf>
    <xf numFmtId="3" fontId="26" fillId="24" borderId="14" xfId="0" applyNumberFormat="1" applyFont="1" applyFill="1" applyBorder="1" applyAlignment="1">
      <alignment vertical="center"/>
    </xf>
    <xf numFmtId="3" fontId="26" fillId="4" borderId="14" xfId="0" applyNumberFormat="1" applyFont="1" applyFill="1" applyBorder="1" applyAlignment="1">
      <alignment horizontal="right"/>
    </xf>
    <xf numFmtId="172" fontId="26" fillId="0" borderId="14" xfId="0" applyNumberFormat="1" applyFont="1" applyBorder="1" applyAlignment="1">
      <alignment horizontal="right"/>
    </xf>
    <xf numFmtId="3" fontId="26" fillId="5" borderId="14" xfId="56" applyNumberFormat="1" applyFont="1" applyFill="1" applyBorder="1" applyAlignment="1">
      <alignment horizontal="right" vertical="center"/>
    </xf>
    <xf numFmtId="3" fontId="26" fillId="5" borderId="14" xfId="0" applyNumberFormat="1" applyFont="1" applyFill="1" applyBorder="1" applyAlignment="1">
      <alignment horizontal="right" vertical="center"/>
    </xf>
    <xf numFmtId="172" fontId="26" fillId="0" borderId="14" xfId="56" applyNumberFormat="1" applyFont="1" applyFill="1" applyBorder="1" applyAlignment="1">
      <alignment horizontal="center"/>
    </xf>
    <xf numFmtId="3" fontId="26" fillId="24" borderId="14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172" fontId="26" fillId="0" borderId="14" xfId="0" applyNumberFormat="1" applyFont="1" applyFill="1" applyBorder="1" applyAlignment="1">
      <alignment horizontal="center"/>
    </xf>
    <xf numFmtId="3" fontId="26" fillId="4" borderId="14" xfId="0" applyNumberFormat="1" applyFont="1" applyFill="1" applyBorder="1" applyAlignment="1">
      <alignment horizontal="right" vertical="center"/>
    </xf>
    <xf numFmtId="173" fontId="26" fillId="4" borderId="14" xfId="0" applyNumberFormat="1" applyFont="1" applyFill="1" applyBorder="1" applyAlignment="1">
      <alignment horizontal="right" vertical="center"/>
    </xf>
    <xf numFmtId="172" fontId="26" fillId="23" borderId="14" xfId="0" applyNumberFormat="1" applyFont="1" applyFill="1" applyBorder="1" applyAlignment="1">
      <alignment horizontal="center"/>
    </xf>
    <xf numFmtId="0" fontId="26" fillId="6" borderId="14" xfId="0" applyFont="1" applyFill="1" applyBorder="1" applyAlignment="1">
      <alignment/>
    </xf>
    <xf numFmtId="172" fontId="26" fillId="0" borderId="14" xfId="56" applyNumberFormat="1" applyFont="1" applyFill="1" applyBorder="1" applyAlignment="1">
      <alignment horizontal="right" vertical="center"/>
    </xf>
    <xf numFmtId="9" fontId="26" fillId="0" borderId="14" xfId="0" applyNumberFormat="1" applyFont="1" applyBorder="1" applyAlignment="1">
      <alignment/>
    </xf>
    <xf numFmtId="172" fontId="26" fillId="0" borderId="14" xfId="56" applyNumberFormat="1" applyFont="1" applyBorder="1" applyAlignment="1">
      <alignment/>
    </xf>
    <xf numFmtId="9" fontId="26" fillId="0" borderId="14" xfId="56" applyFont="1" applyBorder="1" applyAlignment="1">
      <alignment/>
    </xf>
    <xf numFmtId="172" fontId="26" fillId="0" borderId="14" xfId="56" applyNumberFormat="1" applyFont="1" applyFill="1" applyBorder="1" applyAlignment="1">
      <alignment/>
    </xf>
    <xf numFmtId="172" fontId="26" fillId="0" borderId="15" xfId="56" applyNumberFormat="1" applyFont="1" applyFill="1" applyBorder="1" applyAlignment="1">
      <alignment/>
    </xf>
    <xf numFmtId="0" fontId="25" fillId="0" borderId="16" xfId="0" applyFont="1" applyBorder="1" applyAlignment="1">
      <alignment horizontal="left"/>
    </xf>
    <xf numFmtId="3" fontId="25" fillId="24" borderId="17" xfId="0" applyNumberFormat="1" applyFont="1" applyFill="1" applyBorder="1" applyAlignment="1">
      <alignment horizontal="right" vertical="center"/>
    </xf>
    <xf numFmtId="172" fontId="25" fillId="0" borderId="17" xfId="0" applyNumberFormat="1" applyFont="1" applyBorder="1" applyAlignment="1">
      <alignment/>
    </xf>
    <xf numFmtId="0" fontId="25" fillId="0" borderId="17" xfId="0" applyFont="1" applyFill="1" applyBorder="1" applyAlignment="1">
      <alignment horizontal="right"/>
    </xf>
    <xf numFmtId="3" fontId="25" fillId="0" borderId="17" xfId="0" applyNumberFormat="1" applyFont="1" applyFill="1" applyBorder="1" applyAlignment="1">
      <alignment horizontal="right" vertical="center"/>
    </xf>
    <xf numFmtId="172" fontId="25" fillId="0" borderId="17" xfId="56" applyNumberFormat="1" applyFont="1" applyFill="1" applyBorder="1" applyAlignment="1">
      <alignment horizontal="right" vertical="center"/>
    </xf>
    <xf numFmtId="0" fontId="26" fillId="24" borderId="19" xfId="0" applyFont="1" applyFill="1" applyBorder="1" applyAlignment="1">
      <alignment/>
    </xf>
    <xf numFmtId="172" fontId="26" fillId="24" borderId="20" xfId="0" applyNumberFormat="1" applyFont="1" applyFill="1" applyBorder="1" applyAlignment="1">
      <alignment/>
    </xf>
    <xf numFmtId="3" fontId="26" fillId="0" borderId="20" xfId="0" applyNumberFormat="1" applyFont="1" applyFill="1" applyBorder="1" applyAlignment="1">
      <alignment horizontal="right" vertical="center"/>
    </xf>
    <xf numFmtId="1" fontId="26" fillId="6" borderId="20" xfId="0" applyNumberFormat="1" applyFont="1" applyFill="1" applyBorder="1" applyAlignment="1">
      <alignment/>
    </xf>
    <xf numFmtId="3" fontId="26" fillId="0" borderId="23" xfId="0" applyNumberFormat="1" applyFont="1" applyFill="1" applyBorder="1" applyAlignment="1">
      <alignment horizontal="right" vertical="center"/>
    </xf>
    <xf numFmtId="1" fontId="26" fillId="6" borderId="23" xfId="0" applyNumberFormat="1" applyFont="1" applyFill="1" applyBorder="1" applyAlignment="1">
      <alignment/>
    </xf>
    <xf numFmtId="0" fontId="26" fillId="0" borderId="22" xfId="0" applyFont="1" applyFill="1" applyBorder="1" applyAlignment="1">
      <alignment/>
    </xf>
    <xf numFmtId="3" fontId="26" fillId="0" borderId="23" xfId="0" applyNumberFormat="1" applyFont="1" applyFill="1" applyBorder="1" applyAlignment="1">
      <alignment/>
    </xf>
    <xf numFmtId="1" fontId="26" fillId="0" borderId="23" xfId="0" applyNumberFormat="1" applyFont="1" applyFill="1" applyBorder="1" applyAlignment="1">
      <alignment/>
    </xf>
    <xf numFmtId="9" fontId="26" fillId="0" borderId="23" xfId="0" applyNumberFormat="1" applyFont="1" applyFill="1" applyBorder="1" applyAlignment="1">
      <alignment/>
    </xf>
    <xf numFmtId="9" fontId="26" fillId="0" borderId="23" xfId="56" applyFont="1" applyFill="1" applyBorder="1" applyAlignment="1">
      <alignment/>
    </xf>
    <xf numFmtId="0" fontId="0" fillId="25" borderId="0" xfId="0" applyFill="1" applyAlignment="1">
      <alignment/>
    </xf>
    <xf numFmtId="1" fontId="26" fillId="23" borderId="23" xfId="56" applyNumberFormat="1" applyFont="1" applyFill="1" applyBorder="1" applyAlignment="1">
      <alignment/>
    </xf>
    <xf numFmtId="3" fontId="26" fillId="22" borderId="14" xfId="0" applyNumberFormat="1" applyFont="1" applyFill="1" applyBorder="1" applyAlignment="1">
      <alignment vertical="center"/>
    </xf>
    <xf numFmtId="3" fontId="26" fillId="22" borderId="14" xfId="0" applyNumberFormat="1" applyFont="1" applyFill="1" applyBorder="1" applyAlignment="1">
      <alignment/>
    </xf>
    <xf numFmtId="172" fontId="26" fillId="0" borderId="14" xfId="0" applyNumberFormat="1" applyFont="1" applyBorder="1" applyAlignment="1">
      <alignment/>
    </xf>
    <xf numFmtId="1" fontId="26" fillId="0" borderId="14" xfId="56" applyNumberFormat="1" applyFont="1" applyFill="1" applyBorder="1" applyAlignment="1">
      <alignment horizontal="right" vertical="center"/>
    </xf>
    <xf numFmtId="3" fontId="26" fillId="7" borderId="14" xfId="0" applyNumberFormat="1" applyFont="1" applyFill="1" applyBorder="1" applyAlignment="1">
      <alignment horizontal="right" vertical="center"/>
    </xf>
    <xf numFmtId="1" fontId="26" fillId="0" borderId="14" xfId="52" applyNumberFormat="1" applyFont="1" applyFill="1" applyBorder="1" applyAlignment="1">
      <alignment horizontal="right" vertical="center"/>
      <protection/>
    </xf>
    <xf numFmtId="3" fontId="26" fillId="0" borderId="14" xfId="0" applyNumberFormat="1" applyFont="1" applyFill="1" applyBorder="1" applyAlignment="1">
      <alignment horizontal="right" vertical="center"/>
    </xf>
    <xf numFmtId="1" fontId="26" fillId="4" borderId="14" xfId="0" applyNumberFormat="1" applyFont="1" applyFill="1" applyBorder="1" applyAlignment="1">
      <alignment/>
    </xf>
    <xf numFmtId="1" fontId="26" fillId="23" borderId="14" xfId="56" applyNumberFormat="1" applyFont="1" applyFill="1" applyBorder="1" applyAlignment="1">
      <alignment/>
    </xf>
    <xf numFmtId="1" fontId="26" fillId="6" borderId="14" xfId="0" applyNumberFormat="1" applyFont="1" applyFill="1" applyBorder="1" applyAlignment="1">
      <alignment/>
    </xf>
    <xf numFmtId="3" fontId="25" fillId="0" borderId="16" xfId="0" applyNumberFormat="1" applyFont="1" applyFill="1" applyBorder="1" applyAlignment="1">
      <alignment horizontal="right" vertical="center"/>
    </xf>
    <xf numFmtId="174" fontId="25" fillId="0" borderId="17" xfId="0" applyNumberFormat="1" applyFont="1" applyFill="1" applyBorder="1" applyAlignment="1">
      <alignment horizontal="right" vertical="center"/>
    </xf>
    <xf numFmtId="9" fontId="25" fillId="0" borderId="17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3" fontId="26" fillId="0" borderId="20" xfId="0" applyNumberFormat="1" applyFont="1" applyBorder="1" applyAlignment="1">
      <alignment horizontal="right" vertical="center"/>
    </xf>
    <xf numFmtId="172" fontId="26" fillId="0" borderId="20" xfId="0" applyNumberFormat="1" applyFont="1" applyFill="1" applyBorder="1" applyAlignment="1">
      <alignment horizontal="right" vertical="center"/>
    </xf>
    <xf numFmtId="1" fontId="26" fillId="23" borderId="20" xfId="0" applyNumberFormat="1" applyFont="1" applyFill="1" applyBorder="1" applyAlignment="1">
      <alignment horizontal="right" vertical="center"/>
    </xf>
    <xf numFmtId="3" fontId="26" fillId="0" borderId="23" xfId="0" applyNumberFormat="1" applyFont="1" applyBorder="1" applyAlignment="1">
      <alignment horizontal="right" vertical="center"/>
    </xf>
    <xf numFmtId="172" fontId="26" fillId="0" borderId="23" xfId="0" applyNumberFormat="1" applyFont="1" applyFill="1" applyBorder="1" applyAlignment="1">
      <alignment horizontal="right" vertical="center"/>
    </xf>
    <xf numFmtId="1" fontId="26" fillId="23" borderId="23" xfId="0" applyNumberFormat="1" applyFont="1" applyFill="1" applyBorder="1" applyAlignment="1">
      <alignment horizontal="right" vertical="center"/>
    </xf>
    <xf numFmtId="3" fontId="26" fillId="0" borderId="14" xfId="0" applyNumberFormat="1" applyFont="1" applyBorder="1" applyAlignment="1">
      <alignment horizontal="right" vertical="center"/>
    </xf>
    <xf numFmtId="172" fontId="26" fillId="0" borderId="14" xfId="0" applyNumberFormat="1" applyFont="1" applyFill="1" applyBorder="1" applyAlignment="1">
      <alignment horizontal="right" vertical="center"/>
    </xf>
    <xf numFmtId="1" fontId="26" fillId="23" borderId="14" xfId="0" applyNumberFormat="1" applyFont="1" applyFill="1" applyBorder="1" applyAlignment="1">
      <alignment horizontal="right" vertical="center"/>
    </xf>
    <xf numFmtId="3" fontId="25" fillId="22" borderId="17" xfId="0" applyNumberFormat="1" applyFont="1" applyFill="1" applyBorder="1" applyAlignment="1">
      <alignment vertical="center"/>
    </xf>
    <xf numFmtId="3" fontId="25" fillId="22" borderId="17" xfId="0" applyNumberFormat="1" applyFont="1" applyFill="1" applyBorder="1" applyAlignment="1">
      <alignment/>
    </xf>
    <xf numFmtId="1" fontId="25" fillId="0" borderId="17" xfId="56" applyNumberFormat="1" applyFont="1" applyFill="1" applyBorder="1" applyAlignment="1">
      <alignment horizontal="right" vertical="center"/>
    </xf>
    <xf numFmtId="3" fontId="25" fillId="7" borderId="17" xfId="56" applyNumberFormat="1" applyFont="1" applyFill="1" applyBorder="1" applyAlignment="1">
      <alignment horizontal="right" vertical="center"/>
    </xf>
    <xf numFmtId="1" fontId="25" fillId="0" borderId="17" xfId="52" applyNumberFormat="1" applyFont="1" applyFill="1" applyBorder="1" applyAlignment="1">
      <alignment horizontal="right" vertical="center"/>
      <protection/>
    </xf>
    <xf numFmtId="3" fontId="25" fillId="0" borderId="17" xfId="0" applyNumberFormat="1" applyFont="1" applyBorder="1" applyAlignment="1">
      <alignment horizontal="right" vertical="center"/>
    </xf>
    <xf numFmtId="0" fontId="25" fillId="0" borderId="18" xfId="0" applyFont="1" applyFill="1" applyBorder="1" applyAlignment="1">
      <alignment/>
    </xf>
    <xf numFmtId="0" fontId="28" fillId="0" borderId="25" xfId="0" applyFont="1" applyBorder="1" applyAlignment="1">
      <alignment horizontal="left" vertical="center"/>
    </xf>
    <xf numFmtId="3" fontId="28" fillId="24" borderId="19" xfId="0" applyNumberFormat="1" applyFont="1" applyFill="1" applyBorder="1" applyAlignment="1">
      <alignment vertical="center"/>
    </xf>
    <xf numFmtId="3" fontId="28" fillId="4" borderId="20" xfId="0" applyNumberFormat="1" applyFont="1" applyFill="1" applyBorder="1" applyAlignment="1">
      <alignment vertical="center"/>
    </xf>
    <xf numFmtId="172" fontId="28" fillId="0" borderId="26" xfId="0" applyNumberFormat="1" applyFont="1" applyBorder="1" applyAlignment="1">
      <alignment/>
    </xf>
    <xf numFmtId="3" fontId="28" fillId="0" borderId="27" xfId="56" applyNumberFormat="1" applyFont="1" applyFill="1" applyBorder="1" applyAlignment="1">
      <alignment horizontal="right" vertical="center"/>
    </xf>
    <xf numFmtId="3" fontId="29" fillId="4" borderId="28" xfId="0" applyNumberFormat="1" applyFont="1" applyFill="1" applyBorder="1" applyAlignment="1">
      <alignment horizontal="right"/>
    </xf>
    <xf numFmtId="3" fontId="28" fillId="0" borderId="20" xfId="56" applyNumberFormat="1" applyFont="1" applyFill="1" applyBorder="1" applyAlignment="1">
      <alignment horizontal="right" vertical="center"/>
    </xf>
    <xf numFmtId="3" fontId="28" fillId="0" borderId="20" xfId="0" applyNumberFormat="1" applyFont="1" applyFill="1" applyBorder="1" applyAlignment="1">
      <alignment horizontal="right" vertical="center"/>
    </xf>
    <xf numFmtId="172" fontId="28" fillId="0" borderId="21" xfId="56" applyNumberFormat="1" applyFont="1" applyBorder="1" applyAlignment="1">
      <alignment horizontal="center"/>
    </xf>
    <xf numFmtId="3" fontId="28" fillId="24" borderId="28" xfId="0" applyNumberFormat="1" applyFont="1" applyFill="1" applyBorder="1" applyAlignment="1">
      <alignment vertical="center"/>
    </xf>
    <xf numFmtId="3" fontId="30" fillId="0" borderId="20" xfId="0" applyNumberFormat="1" applyFont="1" applyFill="1" applyBorder="1" applyAlignment="1">
      <alignment vertical="center"/>
    </xf>
    <xf numFmtId="172" fontId="30" fillId="0" borderId="21" xfId="0" applyNumberFormat="1" applyFont="1" applyFill="1" applyBorder="1" applyAlignment="1">
      <alignment/>
    </xf>
    <xf numFmtId="4" fontId="23" fillId="0" borderId="29" xfId="0" applyNumberFormat="1" applyFont="1" applyFill="1" applyBorder="1" applyAlignment="1">
      <alignment horizontal="center" vertical="center"/>
    </xf>
    <xf numFmtId="172" fontId="30" fillId="0" borderId="21" xfId="56" applyNumberFormat="1" applyFont="1" applyFill="1" applyBorder="1" applyAlignment="1">
      <alignment/>
    </xf>
    <xf numFmtId="172" fontId="30" fillId="0" borderId="0" xfId="56" applyNumberFormat="1" applyFont="1" applyFill="1" applyBorder="1" applyAlignment="1">
      <alignment/>
    </xf>
    <xf numFmtId="9" fontId="31" fillId="0" borderId="20" xfId="56" applyFont="1" applyBorder="1" applyAlignment="1">
      <alignment/>
    </xf>
    <xf numFmtId="0" fontId="0" fillId="23" borderId="0" xfId="0" applyFill="1" applyAlignment="1">
      <alignment/>
    </xf>
    <xf numFmtId="0" fontId="28" fillId="0" borderId="30" xfId="0" applyFont="1" applyBorder="1" applyAlignment="1">
      <alignment horizontal="left" vertical="center"/>
    </xf>
    <xf numFmtId="3" fontId="28" fillId="24" borderId="22" xfId="0" applyNumberFormat="1" applyFont="1" applyFill="1" applyBorder="1" applyAlignment="1">
      <alignment vertical="center"/>
    </xf>
    <xf numFmtId="3" fontId="28" fillId="4" borderId="23" xfId="0" applyNumberFormat="1" applyFont="1" applyFill="1" applyBorder="1" applyAlignment="1">
      <alignment vertical="center"/>
    </xf>
    <xf numFmtId="172" fontId="28" fillId="0" borderId="31" xfId="0" applyNumberFormat="1" applyFont="1" applyBorder="1" applyAlignment="1">
      <alignment/>
    </xf>
    <xf numFmtId="3" fontId="29" fillId="4" borderId="32" xfId="0" applyNumberFormat="1" applyFont="1" applyFill="1" applyBorder="1" applyAlignment="1">
      <alignment horizontal="right"/>
    </xf>
    <xf numFmtId="3" fontId="28" fillId="0" borderId="23" xfId="0" applyNumberFormat="1" applyFont="1" applyFill="1" applyBorder="1" applyAlignment="1">
      <alignment horizontal="right" vertical="center"/>
    </xf>
    <xf numFmtId="172" fontId="28" fillId="0" borderId="24" xfId="56" applyNumberFormat="1" applyFont="1" applyBorder="1" applyAlignment="1">
      <alignment horizontal="center"/>
    </xf>
    <xf numFmtId="3" fontId="28" fillId="24" borderId="32" xfId="0" applyNumberFormat="1" applyFont="1" applyFill="1" applyBorder="1" applyAlignment="1">
      <alignment vertical="center"/>
    </xf>
    <xf numFmtId="3" fontId="30" fillId="0" borderId="23" xfId="0" applyNumberFormat="1" applyFont="1" applyFill="1" applyBorder="1" applyAlignment="1">
      <alignment vertical="center"/>
    </xf>
    <xf numFmtId="172" fontId="30" fillId="0" borderId="24" xfId="0" applyNumberFormat="1" applyFont="1" applyFill="1" applyBorder="1" applyAlignment="1">
      <alignment/>
    </xf>
    <xf numFmtId="173" fontId="28" fillId="0" borderId="22" xfId="0" applyNumberFormat="1" applyFont="1" applyFill="1" applyBorder="1" applyAlignment="1">
      <alignment vertical="center"/>
    </xf>
    <xf numFmtId="172" fontId="30" fillId="0" borderId="24" xfId="56" applyNumberFormat="1" applyFont="1" applyFill="1" applyBorder="1" applyAlignment="1">
      <alignment/>
    </xf>
    <xf numFmtId="9" fontId="31" fillId="0" borderId="23" xfId="56" applyFont="1" applyBorder="1" applyAlignment="1">
      <alignment/>
    </xf>
    <xf numFmtId="3" fontId="28" fillId="0" borderId="22" xfId="0" applyNumberFormat="1" applyFont="1" applyFill="1" applyBorder="1" applyAlignment="1">
      <alignment vertical="center"/>
    </xf>
    <xf numFmtId="3" fontId="30" fillId="0" borderId="22" xfId="0" applyNumberFormat="1" applyFont="1" applyFill="1" applyBorder="1" applyAlignment="1">
      <alignment vertical="center"/>
    </xf>
    <xf numFmtId="1" fontId="32" fillId="0" borderId="23" xfId="0" applyNumberFormat="1" applyFont="1" applyFill="1" applyBorder="1" applyAlignment="1">
      <alignment/>
    </xf>
    <xf numFmtId="3" fontId="29" fillId="4" borderId="32" xfId="60" applyNumberFormat="1" applyFont="1" applyFill="1" applyBorder="1" applyAlignment="1">
      <alignment horizontal="right"/>
    </xf>
    <xf numFmtId="1" fontId="28" fillId="0" borderId="26" xfId="56" applyNumberFormat="1" applyFont="1" applyFill="1" applyBorder="1" applyAlignment="1">
      <alignment horizontal="right" vertical="center"/>
    </xf>
    <xf numFmtId="1" fontId="28" fillId="0" borderId="24" xfId="0" applyNumberFormat="1" applyFont="1" applyFill="1" applyBorder="1" applyAlignment="1">
      <alignment horizontal="right" vertical="center"/>
    </xf>
    <xf numFmtId="1" fontId="30" fillId="0" borderId="22" xfId="0" applyNumberFormat="1" applyFont="1" applyFill="1" applyBorder="1" applyAlignment="1">
      <alignment/>
    </xf>
    <xf numFmtId="0" fontId="30" fillId="24" borderId="32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30" fillId="0" borderId="22" xfId="0" applyFont="1" applyFill="1" applyBorder="1" applyAlignment="1">
      <alignment/>
    </xf>
    <xf numFmtId="3" fontId="30" fillId="0" borderId="23" xfId="0" applyNumberFormat="1" applyFont="1" applyFill="1" applyBorder="1" applyAlignment="1">
      <alignment/>
    </xf>
    <xf numFmtId="3" fontId="29" fillId="4" borderId="32" xfId="60" applyNumberFormat="1" applyFont="1" applyFill="1" applyBorder="1" applyAlignment="1">
      <alignment horizontal="right" vertical="center"/>
    </xf>
    <xf numFmtId="0" fontId="30" fillId="24" borderId="32" xfId="0" applyFont="1" applyFill="1" applyBorder="1" applyAlignment="1">
      <alignment horizontal="right" vertical="center"/>
    </xf>
    <xf numFmtId="0" fontId="30" fillId="0" borderId="23" xfId="0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horizontal="right" vertical="center"/>
    </xf>
    <xf numFmtId="3" fontId="30" fillId="4" borderId="32" xfId="0" applyNumberFormat="1" applyFont="1" applyFill="1" applyBorder="1" applyAlignment="1">
      <alignment horizontal="right"/>
    </xf>
    <xf numFmtId="1" fontId="28" fillId="0" borderId="27" xfId="0" applyNumberFormat="1" applyFont="1" applyFill="1" applyBorder="1" applyAlignment="1">
      <alignment horizontal="right"/>
    </xf>
    <xf numFmtId="3" fontId="28" fillId="0" borderId="33" xfId="56" applyNumberFormat="1" applyFont="1" applyFill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right" vertical="center"/>
    </xf>
    <xf numFmtId="0" fontId="28" fillId="0" borderId="34" xfId="0" applyFont="1" applyBorder="1" applyAlignment="1">
      <alignment horizontal="left" vertical="center"/>
    </xf>
    <xf numFmtId="3" fontId="28" fillId="0" borderId="35" xfId="56" applyNumberFormat="1" applyFont="1" applyFill="1" applyBorder="1" applyAlignment="1">
      <alignment horizontal="right" vertical="center"/>
    </xf>
    <xf numFmtId="3" fontId="30" fillId="24" borderId="23" xfId="0" applyNumberFormat="1" applyFont="1" applyFill="1" applyBorder="1" applyAlignment="1">
      <alignment horizontal="right"/>
    </xf>
    <xf numFmtId="0" fontId="30" fillId="24" borderId="36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172" fontId="30" fillId="0" borderId="15" xfId="0" applyNumberFormat="1" applyFont="1" applyFill="1" applyBorder="1" applyAlignment="1">
      <alignment/>
    </xf>
    <xf numFmtId="0" fontId="30" fillId="0" borderId="13" xfId="0" applyFont="1" applyFill="1" applyBorder="1" applyAlignment="1">
      <alignment/>
    </xf>
    <xf numFmtId="1" fontId="28" fillId="0" borderId="22" xfId="0" applyNumberFormat="1" applyFont="1" applyFill="1" applyBorder="1" applyAlignment="1">
      <alignment horizontal="left" vertical="center" wrapText="1"/>
    </xf>
    <xf numFmtId="3" fontId="28" fillId="0" borderId="37" xfId="56" applyNumberFormat="1" applyFont="1" applyFill="1" applyBorder="1" applyAlignment="1">
      <alignment horizontal="right" vertical="center"/>
    </xf>
    <xf numFmtId="3" fontId="30" fillId="4" borderId="36" xfId="0" applyNumberFormat="1" applyFont="1" applyFill="1" applyBorder="1" applyAlignment="1">
      <alignment horizontal="right"/>
    </xf>
    <xf numFmtId="172" fontId="30" fillId="0" borderId="15" xfId="56" applyNumberFormat="1" applyFont="1" applyFill="1" applyBorder="1" applyAlignment="1">
      <alignment/>
    </xf>
    <xf numFmtId="172" fontId="28" fillId="0" borderId="38" xfId="0" applyNumberFormat="1" applyFont="1" applyBorder="1" applyAlignment="1">
      <alignment/>
    </xf>
    <xf numFmtId="3" fontId="30" fillId="24" borderId="14" xfId="0" applyNumberFormat="1" applyFont="1" applyFill="1" applyBorder="1" applyAlignment="1">
      <alignment horizontal="right"/>
    </xf>
    <xf numFmtId="172" fontId="28" fillId="0" borderId="15" xfId="56" applyNumberFormat="1" applyFont="1" applyBorder="1" applyAlignment="1">
      <alignment horizontal="center"/>
    </xf>
    <xf numFmtId="0" fontId="28" fillId="0" borderId="39" xfId="0" applyFont="1" applyBorder="1" applyAlignment="1">
      <alignment horizontal="left" vertical="center"/>
    </xf>
    <xf numFmtId="3" fontId="28" fillId="0" borderId="14" xfId="56" applyNumberFormat="1" applyFont="1" applyFill="1" applyBorder="1" applyAlignment="1">
      <alignment horizontal="right" vertical="center"/>
    </xf>
    <xf numFmtId="0" fontId="30" fillId="24" borderId="40" xfId="0" applyFont="1" applyFill="1" applyBorder="1" applyAlignment="1">
      <alignment/>
    </xf>
    <xf numFmtId="0" fontId="30" fillId="0" borderId="41" xfId="0" applyFont="1" applyFill="1" applyBorder="1" applyAlignment="1">
      <alignment/>
    </xf>
    <xf numFmtId="172" fontId="30" fillId="0" borderId="42" xfId="0" applyNumberFormat="1" applyFont="1" applyFill="1" applyBorder="1" applyAlignment="1">
      <alignment/>
    </xf>
    <xf numFmtId="172" fontId="30" fillId="0" borderId="42" xfId="56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itoring\&#1073;&#1072;&#1079;&#1072;%20(d)\&#1060;&#1054;&#1056;&#1052;&#1048;\2011\&#1092;&#1086;&#1088;&#1084;&#1080;%201-4\04\&#1060;&#1086;&#1088;&#1084;&#107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1"/>
      <sheetName val="Форма ГУЕ прокурат"/>
      <sheetName val="Форма ГУЕ"/>
      <sheetName val="Енергоносії РЕЙТИНГ"/>
      <sheetName val="РЕЙТИНГ ЕЕ"/>
      <sheetName val="ГАЗ РЕЙТИНГ"/>
    </sheetNames>
    <sheetDataSet>
      <sheetData sheetId="1">
        <row r="7">
          <cell r="F7">
            <v>375188</v>
          </cell>
          <cell r="O7">
            <v>311498.17037203605</v>
          </cell>
        </row>
        <row r="8">
          <cell r="F8">
            <v>157070</v>
          </cell>
          <cell r="O8">
            <v>155047.51048800006</v>
          </cell>
        </row>
        <row r="9">
          <cell r="F9">
            <v>23428</v>
          </cell>
          <cell r="H9">
            <v>77585</v>
          </cell>
          <cell r="I9">
            <v>75512</v>
          </cell>
          <cell r="O9">
            <v>14551.858150000005</v>
          </cell>
          <cell r="P9">
            <v>17609.42366</v>
          </cell>
          <cell r="Q9">
            <v>16169.196689999999</v>
          </cell>
        </row>
        <row r="10">
          <cell r="F10">
            <v>7891</v>
          </cell>
          <cell r="H10">
            <v>52402</v>
          </cell>
          <cell r="I10">
            <v>51639</v>
          </cell>
          <cell r="O10">
            <v>25806.856950000012</v>
          </cell>
          <cell r="P10">
            <v>24521.589069999998</v>
          </cell>
          <cell r="Q10">
            <v>18653.11818</v>
          </cell>
        </row>
        <row r="11">
          <cell r="F11">
            <v>23102</v>
          </cell>
          <cell r="H11">
            <v>121137</v>
          </cell>
          <cell r="I11">
            <v>119110</v>
          </cell>
          <cell r="O11">
            <v>24897.21758</v>
          </cell>
          <cell r="P11">
            <v>33863.891619999995</v>
          </cell>
          <cell r="Q11">
            <v>28308.02736</v>
          </cell>
        </row>
        <row r="12">
          <cell r="F12">
            <v>25406</v>
          </cell>
          <cell r="H12">
            <v>60982</v>
          </cell>
          <cell r="I12">
            <v>58529</v>
          </cell>
          <cell r="O12">
            <v>9839.778350000024</v>
          </cell>
          <cell r="P12">
            <v>9006.42328</v>
          </cell>
          <cell r="Q12">
            <v>7823.903829999999</v>
          </cell>
        </row>
        <row r="13">
          <cell r="F13">
            <v>11415</v>
          </cell>
          <cell r="H13">
            <v>41261</v>
          </cell>
          <cell r="I13">
            <v>40641</v>
          </cell>
          <cell r="O13">
            <v>19316.594320000004</v>
          </cell>
          <cell r="P13">
            <v>21802.032859999996</v>
          </cell>
          <cell r="Q13">
            <v>17956.23677</v>
          </cell>
        </row>
        <row r="14">
          <cell r="F14">
            <v>25617</v>
          </cell>
          <cell r="H14">
            <v>62566</v>
          </cell>
          <cell r="I14">
            <v>61951</v>
          </cell>
          <cell r="O14">
            <v>16371.981848000012</v>
          </cell>
          <cell r="P14">
            <v>15949.3143</v>
          </cell>
          <cell r="Q14">
            <v>13831.665990000001</v>
          </cell>
        </row>
        <row r="15">
          <cell r="F15">
            <v>14417</v>
          </cell>
          <cell r="H15">
            <v>66310</v>
          </cell>
          <cell r="I15">
            <v>66303</v>
          </cell>
          <cell r="O15">
            <v>12032.531929999992</v>
          </cell>
          <cell r="P15">
            <v>12059.57235</v>
          </cell>
          <cell r="Q15">
            <v>9630.32263</v>
          </cell>
        </row>
        <row r="16">
          <cell r="F16">
            <v>17599</v>
          </cell>
          <cell r="H16">
            <v>75641</v>
          </cell>
          <cell r="I16">
            <v>75254</v>
          </cell>
          <cell r="O16">
            <v>13954.54375</v>
          </cell>
          <cell r="P16">
            <v>16535.23014</v>
          </cell>
          <cell r="Q16">
            <v>12562.56913</v>
          </cell>
        </row>
        <row r="17">
          <cell r="F17">
            <v>8195</v>
          </cell>
          <cell r="H17">
            <v>43538</v>
          </cell>
          <cell r="I17">
            <v>42758</v>
          </cell>
          <cell r="O17">
            <v>18276.147610000007</v>
          </cell>
          <cell r="P17">
            <v>19456.79831</v>
          </cell>
          <cell r="Q17">
            <v>14910.63171</v>
          </cell>
        </row>
        <row r="19">
          <cell r="F19">
            <v>83770</v>
          </cell>
          <cell r="O19">
            <v>131078.93654933604</v>
          </cell>
        </row>
        <row r="20">
          <cell r="F20">
            <v>1401</v>
          </cell>
          <cell r="H20">
            <v>29481</v>
          </cell>
          <cell r="I20">
            <v>29226</v>
          </cell>
          <cell r="O20">
            <v>9050.19117952605</v>
          </cell>
          <cell r="P20">
            <v>30913.732014627996</v>
          </cell>
          <cell r="Q20">
            <v>26457.37843</v>
          </cell>
        </row>
        <row r="21">
          <cell r="F21">
            <v>1532</v>
          </cell>
          <cell r="H21">
            <v>4003</v>
          </cell>
          <cell r="I21">
            <v>3920</v>
          </cell>
          <cell r="O21">
            <v>2361.1187772999997</v>
          </cell>
          <cell r="P21">
            <v>6725.008777299999</v>
          </cell>
          <cell r="Q21">
            <v>5329.42</v>
          </cell>
        </row>
        <row r="22">
          <cell r="F22">
            <v>507</v>
          </cell>
          <cell r="H22">
            <v>3165</v>
          </cell>
          <cell r="I22">
            <v>3115</v>
          </cell>
          <cell r="O22">
            <v>1174.00762082</v>
          </cell>
          <cell r="P22">
            <v>4249.49062082</v>
          </cell>
          <cell r="Q22">
            <v>3621.7880000000005</v>
          </cell>
        </row>
        <row r="23">
          <cell r="F23">
            <v>3225</v>
          </cell>
          <cell r="H23">
            <v>9148</v>
          </cell>
          <cell r="I23">
            <v>8975</v>
          </cell>
          <cell r="O23">
            <v>4340.883109729999</v>
          </cell>
          <cell r="P23">
            <v>14498.821344400001</v>
          </cell>
          <cell r="Q23">
            <v>12233.598000000002</v>
          </cell>
        </row>
        <row r="24">
          <cell r="F24">
            <v>1155</v>
          </cell>
          <cell r="H24">
            <v>3522</v>
          </cell>
          <cell r="I24">
            <v>3387</v>
          </cell>
          <cell r="O24">
            <v>2438.69538172</v>
          </cell>
          <cell r="P24">
            <v>6300.567381720001</v>
          </cell>
          <cell r="Q24">
            <v>5027.212999999999</v>
          </cell>
        </row>
        <row r="25">
          <cell r="F25">
            <v>1831</v>
          </cell>
          <cell r="H25">
            <v>9676</v>
          </cell>
          <cell r="I25">
            <v>9387</v>
          </cell>
          <cell r="O25">
            <v>1537.4073677899999</v>
          </cell>
          <cell r="P25">
            <v>13440.39500728</v>
          </cell>
          <cell r="Q25">
            <v>12046.643</v>
          </cell>
        </row>
        <row r="26">
          <cell r="F26">
            <v>1596</v>
          </cell>
          <cell r="H26">
            <v>5322</v>
          </cell>
          <cell r="I26">
            <v>5196</v>
          </cell>
          <cell r="O26">
            <v>3720.738107279998</v>
          </cell>
          <cell r="P26">
            <v>4838.63236779</v>
          </cell>
          <cell r="Q26">
            <v>3937.8550000000005</v>
          </cell>
        </row>
        <row r="27">
          <cell r="F27">
            <v>5971</v>
          </cell>
          <cell r="H27">
            <v>14603</v>
          </cell>
          <cell r="I27">
            <v>14187</v>
          </cell>
          <cell r="O27">
            <v>3627.51178359</v>
          </cell>
          <cell r="P27">
            <v>12727.78478359</v>
          </cell>
          <cell r="Q27">
            <v>11271.778000000002</v>
          </cell>
        </row>
        <row r="28">
          <cell r="F28">
            <v>352</v>
          </cell>
          <cell r="H28">
            <v>3038</v>
          </cell>
          <cell r="I28">
            <v>2991</v>
          </cell>
          <cell r="O28">
            <v>5651.39594822</v>
          </cell>
          <cell r="P28">
            <v>10608.80394822</v>
          </cell>
          <cell r="Q28">
            <v>6368.084000000001</v>
          </cell>
        </row>
        <row r="29">
          <cell r="F29">
            <v>8255</v>
          </cell>
          <cell r="H29">
            <v>32890</v>
          </cell>
          <cell r="I29">
            <v>31955</v>
          </cell>
          <cell r="O29">
            <v>19847.28235936</v>
          </cell>
          <cell r="P29">
            <v>54492.980639359994</v>
          </cell>
          <cell r="Q29">
            <v>45062.54474</v>
          </cell>
        </row>
        <row r="30">
          <cell r="F30">
            <v>1597</v>
          </cell>
          <cell r="H30">
            <v>2866</v>
          </cell>
          <cell r="I30">
            <v>2817</v>
          </cell>
          <cell r="O30">
            <v>1398.58435246</v>
          </cell>
          <cell r="P30">
            <v>5521.83135246</v>
          </cell>
          <cell r="Q30">
            <v>4409.469</v>
          </cell>
        </row>
        <row r="31">
          <cell r="F31">
            <v>4763</v>
          </cell>
          <cell r="H31">
            <v>22114</v>
          </cell>
          <cell r="I31">
            <v>21801</v>
          </cell>
          <cell r="O31">
            <v>9773.55563029</v>
          </cell>
          <cell r="P31">
            <v>30083.478120289998</v>
          </cell>
          <cell r="Q31">
            <v>23895.64855</v>
          </cell>
        </row>
        <row r="32">
          <cell r="F32">
            <v>5674</v>
          </cell>
          <cell r="H32">
            <v>6777</v>
          </cell>
          <cell r="I32">
            <v>6674</v>
          </cell>
          <cell r="O32">
            <v>2232.806696430001</v>
          </cell>
          <cell r="P32">
            <v>10672.76469643</v>
          </cell>
          <cell r="Q32">
            <v>10200.319</v>
          </cell>
        </row>
        <row r="33">
          <cell r="F33">
            <v>971</v>
          </cell>
          <cell r="H33">
            <v>2989</v>
          </cell>
          <cell r="I33">
            <v>2970</v>
          </cell>
          <cell r="O33">
            <v>2103.202783969999</v>
          </cell>
          <cell r="P33">
            <v>6752.95278397</v>
          </cell>
          <cell r="Q33">
            <v>5705.481</v>
          </cell>
        </row>
        <row r="34">
          <cell r="F34">
            <v>1137</v>
          </cell>
          <cell r="H34">
            <v>5906</v>
          </cell>
          <cell r="I34">
            <v>5756</v>
          </cell>
          <cell r="O34">
            <v>1543.70154063</v>
          </cell>
          <cell r="P34">
            <v>8891.51654063</v>
          </cell>
          <cell r="Q34">
            <v>7612.461</v>
          </cell>
        </row>
        <row r="35">
          <cell r="F35">
            <v>626</v>
          </cell>
          <cell r="H35">
            <v>1489</v>
          </cell>
          <cell r="I35">
            <v>1426</v>
          </cell>
          <cell r="O35">
            <v>716.9214125100001</v>
          </cell>
          <cell r="P35">
            <v>2845.49143251</v>
          </cell>
          <cell r="Q35">
            <v>2495.9159999999997</v>
          </cell>
        </row>
        <row r="36">
          <cell r="F36">
            <v>814</v>
          </cell>
          <cell r="H36">
            <v>16506</v>
          </cell>
          <cell r="I36">
            <v>16465</v>
          </cell>
          <cell r="O36">
            <v>4892.81750694</v>
          </cell>
          <cell r="P36">
            <v>17079.51550694</v>
          </cell>
          <cell r="Q36">
            <v>14125.520999999999</v>
          </cell>
        </row>
        <row r="37">
          <cell r="F37">
            <v>2830</v>
          </cell>
          <cell r="H37">
            <v>8585</v>
          </cell>
          <cell r="I37">
            <v>8472</v>
          </cell>
          <cell r="O37">
            <v>4363.24618095</v>
          </cell>
          <cell r="P37">
            <v>13222.890880949999</v>
          </cell>
          <cell r="Q37">
            <v>10455.736</v>
          </cell>
        </row>
        <row r="38">
          <cell r="F38">
            <v>785</v>
          </cell>
          <cell r="H38">
            <v>8346</v>
          </cell>
          <cell r="I38">
            <v>8303</v>
          </cell>
          <cell r="O38">
            <v>3200.6716264000006</v>
          </cell>
          <cell r="P38">
            <v>8972.2916264</v>
          </cell>
          <cell r="Q38">
            <v>6820.31</v>
          </cell>
        </row>
        <row r="39">
          <cell r="F39">
            <v>1566</v>
          </cell>
          <cell r="H39">
            <v>8305</v>
          </cell>
          <cell r="I39">
            <v>8111</v>
          </cell>
          <cell r="O39">
            <v>3158.8838082899997</v>
          </cell>
          <cell r="P39">
            <v>8942.26180829</v>
          </cell>
          <cell r="Q39">
            <v>7037.462000000001</v>
          </cell>
        </row>
        <row r="40">
          <cell r="F40">
            <v>3480</v>
          </cell>
          <cell r="H40">
            <v>6948</v>
          </cell>
          <cell r="I40">
            <v>6719</v>
          </cell>
          <cell r="O40">
            <v>5057.60237774</v>
          </cell>
          <cell r="P40">
            <v>17180.61352774</v>
          </cell>
          <cell r="Q40">
            <v>15227.096000000001</v>
          </cell>
        </row>
        <row r="41">
          <cell r="F41">
            <v>885</v>
          </cell>
          <cell r="H41">
            <v>3513</v>
          </cell>
          <cell r="I41">
            <v>3400</v>
          </cell>
          <cell r="O41">
            <v>1573.7372773100005</v>
          </cell>
          <cell r="P41">
            <v>6696.108367310001</v>
          </cell>
          <cell r="Q41">
            <v>5798.45074</v>
          </cell>
        </row>
        <row r="42">
          <cell r="F42">
            <v>962</v>
          </cell>
          <cell r="H42">
            <v>2938</v>
          </cell>
          <cell r="I42">
            <v>2883</v>
          </cell>
          <cell r="O42">
            <v>699.8412481400001</v>
          </cell>
          <cell r="P42">
            <v>2377.38084814</v>
          </cell>
          <cell r="Q42">
            <v>2108.4996</v>
          </cell>
        </row>
        <row r="43">
          <cell r="F43">
            <v>3350</v>
          </cell>
          <cell r="H43">
            <v>4397</v>
          </cell>
          <cell r="I43">
            <v>4261</v>
          </cell>
          <cell r="O43">
            <v>1781.0039067899995</v>
          </cell>
          <cell r="P43">
            <v>7010.86390679</v>
          </cell>
          <cell r="Q43">
            <v>6052.3189999999995</v>
          </cell>
        </row>
        <row r="44">
          <cell r="F44">
            <v>24379</v>
          </cell>
          <cell r="H44">
            <v>47383</v>
          </cell>
          <cell r="I44">
            <v>45540</v>
          </cell>
          <cell r="O44">
            <v>25975.855250459997</v>
          </cell>
          <cell r="P44">
            <v>82984.24260046001</v>
          </cell>
          <cell r="Q44">
            <v>72910.79732</v>
          </cell>
        </row>
        <row r="45">
          <cell r="F45">
            <v>2523</v>
          </cell>
          <cell r="H45">
            <v>16403</v>
          </cell>
          <cell r="I45">
            <v>15626</v>
          </cell>
          <cell r="O45">
            <v>6353.134813910002</v>
          </cell>
          <cell r="P45">
            <v>19876.10351391</v>
          </cell>
          <cell r="Q45">
            <v>17527.5824</v>
          </cell>
        </row>
        <row r="46">
          <cell r="F46">
            <v>1603</v>
          </cell>
          <cell r="H46">
            <v>4999</v>
          </cell>
          <cell r="I46">
            <v>4903</v>
          </cell>
          <cell r="O46">
            <v>2504.13850078</v>
          </cell>
          <cell r="P46">
            <v>6686.54950078</v>
          </cell>
          <cell r="Q46">
            <v>5295.673</v>
          </cell>
        </row>
        <row r="47">
          <cell r="F47">
            <v>51517</v>
          </cell>
          <cell r="O47">
            <v>25371.723334699996</v>
          </cell>
        </row>
        <row r="48">
          <cell r="F48">
            <v>3222</v>
          </cell>
          <cell r="H48">
            <v>11058</v>
          </cell>
          <cell r="I48">
            <v>11087</v>
          </cell>
          <cell r="O48">
            <v>7728.22591588</v>
          </cell>
          <cell r="P48">
            <v>20246.92091588</v>
          </cell>
          <cell r="Q48">
            <v>15795.63</v>
          </cell>
        </row>
        <row r="49">
          <cell r="F49">
            <v>11799</v>
          </cell>
          <cell r="H49">
            <v>17730</v>
          </cell>
          <cell r="I49">
            <v>16914</v>
          </cell>
          <cell r="O49">
            <v>5718.28586989</v>
          </cell>
          <cell r="P49">
            <v>15151.27386989</v>
          </cell>
          <cell r="Q49">
            <v>11489.042</v>
          </cell>
        </row>
        <row r="50">
          <cell r="F50">
            <v>5155</v>
          </cell>
          <cell r="H50">
            <v>32323</v>
          </cell>
          <cell r="I50">
            <v>32512</v>
          </cell>
          <cell r="O50">
            <v>3556.5709457099993</v>
          </cell>
          <cell r="P50">
            <v>11112.78094571</v>
          </cell>
          <cell r="Q50">
            <v>9504.555</v>
          </cell>
        </row>
        <row r="51">
          <cell r="F51">
            <v>3177</v>
          </cell>
          <cell r="H51">
            <v>12343</v>
          </cell>
          <cell r="I51">
            <v>12199</v>
          </cell>
          <cell r="O51">
            <v>4023.422835189999</v>
          </cell>
          <cell r="P51">
            <v>13141.24783519</v>
          </cell>
          <cell r="Q51">
            <v>10976.102</v>
          </cell>
        </row>
        <row r="52">
          <cell r="F52">
            <v>23959</v>
          </cell>
          <cell r="H52">
            <v>9103</v>
          </cell>
          <cell r="I52">
            <v>9604</v>
          </cell>
          <cell r="O52">
            <v>1042.51458152</v>
          </cell>
          <cell r="P52">
            <v>3872.11666152</v>
          </cell>
          <cell r="Q52">
            <v>3531.11009</v>
          </cell>
        </row>
        <row r="53">
          <cell r="F53">
            <v>4205</v>
          </cell>
          <cell r="H53">
            <v>15022</v>
          </cell>
          <cell r="I53">
            <v>14366</v>
          </cell>
          <cell r="O53">
            <v>3302.7031865100007</v>
          </cell>
          <cell r="P53">
            <v>8507.92232651</v>
          </cell>
          <cell r="Q53">
            <v>6934.43054</v>
          </cell>
        </row>
        <row r="54">
          <cell r="F54">
            <v>82831</v>
          </cell>
          <cell r="H54">
            <v>150645</v>
          </cell>
          <cell r="I54">
            <v>115233</v>
          </cell>
          <cell r="P54">
            <v>0</v>
          </cell>
          <cell r="Q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8.57421875" style="0" customWidth="1"/>
    <col min="2" max="2" width="0.2890625" style="0" hidden="1" customWidth="1"/>
    <col min="3" max="3" width="17.00390625" style="0" hidden="1" customWidth="1"/>
    <col min="4" max="4" width="17.140625" style="0" hidden="1" customWidth="1"/>
    <col min="5" max="5" width="13.140625" style="0" hidden="1" customWidth="1"/>
    <col min="6" max="6" width="16.421875" style="0" hidden="1" customWidth="1"/>
    <col min="7" max="7" width="13.57421875" style="0" hidden="1" customWidth="1"/>
    <col min="8" max="8" width="15.140625" style="0" hidden="1" customWidth="1"/>
    <col min="9" max="9" width="14.421875" style="0" hidden="1" customWidth="1"/>
    <col min="10" max="10" width="14.00390625" style="0" hidden="1" customWidth="1"/>
    <col min="11" max="11" width="14.7109375" style="0" hidden="1" customWidth="1"/>
    <col min="12" max="13" width="14.8515625" style="0" hidden="1" customWidth="1"/>
    <col min="14" max="14" width="11.8515625" style="0" hidden="1" customWidth="1"/>
    <col min="15" max="15" width="16.28125" style="0" hidden="1" customWidth="1"/>
    <col min="16" max="17" width="14.8515625" style="0" hidden="1" customWidth="1"/>
    <col min="18" max="18" width="12.28125" style="0" hidden="1" customWidth="1"/>
    <col min="19" max="19" width="22.57421875" style="0" hidden="1" customWidth="1"/>
    <col min="20" max="20" width="0.5625" style="0" hidden="1" customWidth="1"/>
    <col min="21" max="21" width="25.8515625" style="0" customWidth="1"/>
    <col min="22" max="22" width="25.421875" style="0" customWidth="1"/>
    <col min="23" max="23" width="23.00390625" style="0" customWidth="1"/>
    <col min="24" max="24" width="27.140625" style="0" customWidth="1"/>
    <col min="25" max="25" width="23.28125" style="165" hidden="1" customWidth="1"/>
    <col min="26" max="26" width="20.7109375" style="165" hidden="1" customWidth="1"/>
  </cols>
  <sheetData>
    <row r="1" spans="1:26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3"/>
      <c r="S1" s="4"/>
      <c r="T1" s="2"/>
      <c r="U1" s="2"/>
      <c r="V1" s="2"/>
      <c r="W1" s="2"/>
      <c r="X1" s="2"/>
      <c r="Y1" s="5"/>
      <c r="Z1" s="5"/>
    </row>
    <row r="2" spans="1:26" ht="32.25" customHeight="1">
      <c r="A2" s="224" t="s">
        <v>94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6"/>
    </row>
    <row r="3" spans="1:26" ht="27" customHeigh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9"/>
    </row>
    <row r="4" spans="1:26" ht="36" customHeight="1" thickBot="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2"/>
    </row>
    <row r="5" spans="1:26" ht="75.75" customHeight="1">
      <c r="A5" s="6"/>
      <c r="B5" s="7" t="s">
        <v>1</v>
      </c>
      <c r="C5" s="7"/>
      <c r="D5" s="7"/>
      <c r="E5" s="7"/>
      <c r="F5" s="8" t="s">
        <v>2</v>
      </c>
      <c r="G5" s="8"/>
      <c r="H5" s="8"/>
      <c r="I5" s="8"/>
      <c r="J5" s="8"/>
      <c r="K5" s="233" t="s">
        <v>3</v>
      </c>
      <c r="L5" s="233"/>
      <c r="M5" s="233"/>
      <c r="N5" s="233"/>
      <c r="O5" s="233" t="s">
        <v>4</v>
      </c>
      <c r="P5" s="233"/>
      <c r="Q5" s="233"/>
      <c r="R5" s="233"/>
      <c r="S5" s="234" t="s">
        <v>5</v>
      </c>
      <c r="T5" s="234"/>
      <c r="U5" s="235" t="s">
        <v>6</v>
      </c>
      <c r="V5" s="235"/>
      <c r="W5" s="235" t="s">
        <v>7</v>
      </c>
      <c r="X5" s="235"/>
      <c r="Y5" s="236" t="s">
        <v>8</v>
      </c>
      <c r="Z5" s="237"/>
    </row>
    <row r="6" spans="1:26" ht="79.5" customHeight="1" thickBot="1">
      <c r="A6" s="9" t="s">
        <v>9</v>
      </c>
      <c r="B6" s="10" t="s">
        <v>10</v>
      </c>
      <c r="C6" s="10" t="s">
        <v>11</v>
      </c>
      <c r="D6" s="11" t="s">
        <v>12</v>
      </c>
      <c r="E6" s="10" t="s">
        <v>13</v>
      </c>
      <c r="F6" s="10" t="s">
        <v>10</v>
      </c>
      <c r="G6" s="12" t="s">
        <v>14</v>
      </c>
      <c r="H6" s="12" t="s">
        <v>11</v>
      </c>
      <c r="I6" s="13" t="s">
        <v>12</v>
      </c>
      <c r="J6" s="12" t="s">
        <v>13</v>
      </c>
      <c r="K6" s="10" t="s">
        <v>15</v>
      </c>
      <c r="L6" s="10" t="s">
        <v>11</v>
      </c>
      <c r="M6" s="11" t="s">
        <v>12</v>
      </c>
      <c r="N6" s="10" t="s">
        <v>13</v>
      </c>
      <c r="O6" s="10" t="s">
        <v>10</v>
      </c>
      <c r="P6" s="12" t="s">
        <v>11</v>
      </c>
      <c r="Q6" s="14" t="s">
        <v>12</v>
      </c>
      <c r="R6" s="15" t="s">
        <v>13</v>
      </c>
      <c r="S6" s="16" t="s">
        <v>16</v>
      </c>
      <c r="T6" s="17" t="s">
        <v>16</v>
      </c>
      <c r="U6" s="18" t="s">
        <v>13</v>
      </c>
      <c r="V6" s="18" t="s">
        <v>17</v>
      </c>
      <c r="W6" s="18" t="s">
        <v>13</v>
      </c>
      <c r="X6" s="18" t="s">
        <v>17</v>
      </c>
      <c r="Y6" s="19" t="s">
        <v>18</v>
      </c>
      <c r="Z6" s="20" t="s">
        <v>4</v>
      </c>
    </row>
    <row r="7" spans="1:26" ht="36" customHeight="1" thickBot="1">
      <c r="A7" s="21" t="s">
        <v>19</v>
      </c>
      <c r="B7" s="22">
        <f>B8+B54+B47+B19</f>
        <v>686686.170372036</v>
      </c>
      <c r="C7" s="22">
        <f>C8+C54+C47+C19</f>
        <v>1792387.612043808</v>
      </c>
      <c r="D7" s="23">
        <f>D8+D54+D47+D19</f>
        <v>1629189.5857</v>
      </c>
      <c r="E7" s="24">
        <f aca="true" t="shared" si="0" ref="E7:E70">D7/C7</f>
        <v>0.908949367175263</v>
      </c>
      <c r="F7" s="23">
        <f>F8+F19+F47+F54</f>
        <v>375188</v>
      </c>
      <c r="G7" s="23">
        <f>G8+G54+G47+G19</f>
        <v>5.962147060953061</v>
      </c>
      <c r="H7" s="23">
        <f>H8+H19+H47+H54</f>
        <v>1134958</v>
      </c>
      <c r="I7" s="23">
        <f>I8+I47+I19+I54</f>
        <v>1082078</v>
      </c>
      <c r="J7" s="25">
        <f aca="true" t="shared" si="1" ref="J7:J46">I7/H7</f>
        <v>0.953407967519503</v>
      </c>
      <c r="K7" s="23">
        <f>K8+K19+K47</f>
        <v>0</v>
      </c>
      <c r="L7" s="23">
        <f>L8+L19+L47</f>
        <v>0</v>
      </c>
      <c r="M7" s="23">
        <f>M8+M19+M47</f>
        <v>0</v>
      </c>
      <c r="N7" s="24" t="e">
        <f>M7/L7</f>
        <v>#DIV/0!</v>
      </c>
      <c r="O7" s="23">
        <f>O8+O19+O47+O54</f>
        <v>311498.17037203605</v>
      </c>
      <c r="P7" s="23">
        <f>P8+P19+P47+P54</f>
        <v>657429.612043808</v>
      </c>
      <c r="Q7" s="23">
        <f>Q8+Q19+Q47+Q54</f>
        <v>547111.5857</v>
      </c>
      <c r="R7" s="24">
        <f aca="true" t="shared" si="2" ref="R7:R53">Q7/P7</f>
        <v>0.8321979656485919</v>
      </c>
      <c r="S7" s="26">
        <f>S8+S19+S47+S54</f>
        <v>322308</v>
      </c>
      <c r="T7" s="26">
        <f>T8+T19+T47+T54</f>
        <v>201238.04555489804</v>
      </c>
      <c r="U7" s="27">
        <f>J7</f>
        <v>0.953407967519503</v>
      </c>
      <c r="V7" s="28">
        <f>F7/S7</f>
        <v>1.1640666691487644</v>
      </c>
      <c r="W7" s="29">
        <f>R7</f>
        <v>0.8321979656485919</v>
      </c>
      <c r="X7" s="30">
        <f>O7/T7</f>
        <v>1.5479089429292776</v>
      </c>
      <c r="Y7" s="31">
        <f>Y8+Y19+Y47+Y54</f>
        <v>0.9999999999999999</v>
      </c>
      <c r="Z7" s="32">
        <f>Z8+Z19+Z47+Z54</f>
        <v>1</v>
      </c>
    </row>
    <row r="8" spans="1:26" ht="36" customHeight="1" thickBot="1">
      <c r="A8" s="21" t="s">
        <v>20</v>
      </c>
      <c r="B8" s="22">
        <f>SUM(B9:B18)</f>
        <v>312117.51048800006</v>
      </c>
      <c r="C8" s="22">
        <f>SUM(C9:C18)</f>
        <v>772226.27559</v>
      </c>
      <c r="D8" s="23">
        <f>SUM(D9:D18)</f>
        <v>731542.67229</v>
      </c>
      <c r="E8" s="33">
        <f t="shared" si="0"/>
        <v>0.9473164736994779</v>
      </c>
      <c r="F8" s="34">
        <f>SUM(F9:F17)</f>
        <v>157070</v>
      </c>
      <c r="G8" s="35">
        <f>SUM(G9:G18)</f>
        <v>0</v>
      </c>
      <c r="H8" s="34">
        <f>SUM(H9:H17)</f>
        <v>601422</v>
      </c>
      <c r="I8" s="34">
        <f>SUM(I9:I17)</f>
        <v>591697</v>
      </c>
      <c r="J8" s="25">
        <f t="shared" si="1"/>
        <v>0.9838299895913352</v>
      </c>
      <c r="K8" s="23">
        <f>SUM(K9:K17)</f>
        <v>0</v>
      </c>
      <c r="L8" s="23">
        <f>SUM(L9:L17)</f>
        <v>0</v>
      </c>
      <c r="M8" s="23">
        <f>SUM(M9:M17)</f>
        <v>0</v>
      </c>
      <c r="N8" s="33" t="e">
        <f>M8/L8</f>
        <v>#DIV/0!</v>
      </c>
      <c r="O8" s="36">
        <f>SUM(O9:O17)</f>
        <v>155047.51048800006</v>
      </c>
      <c r="P8" s="36">
        <f>SUM(P9:P17)</f>
        <v>170804.27558999998</v>
      </c>
      <c r="Q8" s="36">
        <f>SUM(Q9:Q17)</f>
        <v>139845.67229</v>
      </c>
      <c r="R8" s="33">
        <f t="shared" si="2"/>
        <v>0.8187480776282599</v>
      </c>
      <c r="S8" s="37">
        <f>SUM(S9:S17)</f>
        <v>147345</v>
      </c>
      <c r="T8" s="37">
        <f>SUM(T9:T17)</f>
        <v>124152</v>
      </c>
      <c r="U8" s="27">
        <f aca="true" t="shared" si="3" ref="U8:U54">J8</f>
        <v>0.9838299895913352</v>
      </c>
      <c r="V8" s="28">
        <f aca="true" t="shared" si="4" ref="V8:V54">F8/S8</f>
        <v>1.0660015609623672</v>
      </c>
      <c r="W8" s="29">
        <f aca="true" t="shared" si="5" ref="W8:W54">R8</f>
        <v>0.8187480776282599</v>
      </c>
      <c r="X8" s="30">
        <f>O8/T8</f>
        <v>1.248852297892906</v>
      </c>
      <c r="Y8" s="38">
        <f>'[1]Форма1'!F8/'[1]Форма1'!$F$7</f>
        <v>0.4186434534153544</v>
      </c>
      <c r="Z8" s="39">
        <f>'[1]Форма1'!O8/'[1]Форма1'!$O$7</f>
        <v>0.49774774054955107</v>
      </c>
    </row>
    <row r="9" spans="1:26" ht="36" customHeight="1">
      <c r="A9" s="40" t="s">
        <v>21</v>
      </c>
      <c r="B9" s="41">
        <f aca="true" t="shared" si="6" ref="B9:B17">F9+K9+O9</f>
        <v>37979.85815000001</v>
      </c>
      <c r="C9" s="42">
        <f aca="true" t="shared" si="7" ref="C9:D17">H9+L9+P9</f>
        <v>95194.42366</v>
      </c>
      <c r="D9" s="42">
        <f t="shared" si="7"/>
        <v>91681.19669</v>
      </c>
      <c r="E9" s="43">
        <f t="shared" si="0"/>
        <v>0.963094193599533</v>
      </c>
      <c r="F9" s="44">
        <f>'[1]Форма1'!F9</f>
        <v>23428</v>
      </c>
      <c r="G9" s="45"/>
      <c r="H9" s="44">
        <f>'[1]Форма1'!H9</f>
        <v>77585</v>
      </c>
      <c r="I9" s="46">
        <f>'[1]Форма1'!I9</f>
        <v>75512</v>
      </c>
      <c r="J9" s="47">
        <f t="shared" si="1"/>
        <v>0.9732809177031643</v>
      </c>
      <c r="K9" s="48"/>
      <c r="L9" s="49"/>
      <c r="M9" s="49"/>
      <c r="N9" s="43" t="e">
        <f aca="true" t="shared" si="8" ref="N9:N17">M9/L9</f>
        <v>#DIV/0!</v>
      </c>
      <c r="O9" s="50">
        <f>'[1]Форма1'!O9</f>
        <v>14551.858150000005</v>
      </c>
      <c r="P9" s="50">
        <f>'[1]Форма1'!P9</f>
        <v>17609.42366</v>
      </c>
      <c r="Q9" s="50">
        <f>'[1]Форма1'!Q9</f>
        <v>16169.196689999999</v>
      </c>
      <c r="R9" s="51">
        <f t="shared" si="2"/>
        <v>0.9182127139531833</v>
      </c>
      <c r="S9" s="52">
        <v>21355</v>
      </c>
      <c r="T9" s="50">
        <v>13117</v>
      </c>
      <c r="U9" s="53">
        <f t="shared" si="3"/>
        <v>0.9732809177031643</v>
      </c>
      <c r="V9" s="54">
        <f t="shared" si="4"/>
        <v>1.0970732849449778</v>
      </c>
      <c r="W9" s="55">
        <f t="shared" si="5"/>
        <v>0.9182127139531833</v>
      </c>
      <c r="X9" s="56">
        <f>O9/T9</f>
        <v>1.109389201036823</v>
      </c>
      <c r="Y9" s="57">
        <f>'[1]Форма1'!F9/'[1]Форма1'!$F$7</f>
        <v>0.062443361727987035</v>
      </c>
      <c r="Z9" s="58">
        <f>'[1]Форма1'!O9/'[1]Форма1'!$O$7</f>
        <v>0.046715709863143266</v>
      </c>
    </row>
    <row r="10" spans="1:26" ht="36" customHeight="1">
      <c r="A10" s="59" t="s">
        <v>22</v>
      </c>
      <c r="B10" s="60">
        <f t="shared" si="6"/>
        <v>33697.856950000016</v>
      </c>
      <c r="C10" s="61">
        <f t="shared" si="7"/>
        <v>76923.58907</v>
      </c>
      <c r="D10" s="61">
        <f t="shared" si="7"/>
        <v>70292.11818</v>
      </c>
      <c r="E10" s="62">
        <f t="shared" si="0"/>
        <v>0.9137914523987511</v>
      </c>
      <c r="F10" s="63">
        <f>'[1]Форма1'!F10</f>
        <v>7891</v>
      </c>
      <c r="G10" s="64"/>
      <c r="H10" s="63">
        <f>'[1]Форма1'!H10</f>
        <v>52402</v>
      </c>
      <c r="I10" s="65">
        <f>'[1]Форма1'!I10</f>
        <v>51639</v>
      </c>
      <c r="J10" s="66">
        <f t="shared" si="1"/>
        <v>0.9854394870424793</v>
      </c>
      <c r="K10" s="67"/>
      <c r="L10" s="68"/>
      <c r="M10" s="68"/>
      <c r="N10" s="69" t="e">
        <f t="shared" si="8"/>
        <v>#DIV/0!</v>
      </c>
      <c r="O10" s="70">
        <f>'[1]Форма1'!O10</f>
        <v>25806.856950000012</v>
      </c>
      <c r="P10" s="70">
        <f>'[1]Форма1'!P10</f>
        <v>24521.589069999998</v>
      </c>
      <c r="Q10" s="70">
        <f>'[1]Форма1'!Q10</f>
        <v>18653.11818</v>
      </c>
      <c r="R10" s="71">
        <f t="shared" si="2"/>
        <v>0.7606814601921719</v>
      </c>
      <c r="S10" s="72">
        <v>7128</v>
      </c>
      <c r="T10" s="70">
        <v>19953</v>
      </c>
      <c r="U10" s="73">
        <f t="shared" si="3"/>
        <v>0.9854394870424793</v>
      </c>
      <c r="V10" s="74">
        <f t="shared" si="4"/>
        <v>1.1070426487093155</v>
      </c>
      <c r="W10" s="75">
        <f t="shared" si="5"/>
        <v>0.7606814601921719</v>
      </c>
      <c r="X10" s="76">
        <f aca="true" t="shared" si="9" ref="X10:X73">O10/T10</f>
        <v>1.2933822958953547</v>
      </c>
      <c r="Y10" s="77">
        <f>'[1]Форма1'!F10/'[1]Форма1'!$F$7</f>
        <v>0.021032122562555305</v>
      </c>
      <c r="Z10" s="78">
        <f>'[1]Форма1'!O10/'[1]Форма1'!$O$7</f>
        <v>0.08284753942271231</v>
      </c>
    </row>
    <row r="11" spans="1:26" ht="36" customHeight="1">
      <c r="A11" s="59" t="s">
        <v>23</v>
      </c>
      <c r="B11" s="60">
        <f t="shared" si="6"/>
        <v>47999.21758</v>
      </c>
      <c r="C11" s="61">
        <f t="shared" si="7"/>
        <v>155000.89162</v>
      </c>
      <c r="D11" s="61">
        <f t="shared" si="7"/>
        <v>147418.02736</v>
      </c>
      <c r="E11" s="62">
        <f t="shared" si="0"/>
        <v>0.9510785765117394</v>
      </c>
      <c r="F11" s="63">
        <f>'[1]Форма1'!F11</f>
        <v>23102</v>
      </c>
      <c r="G11" s="64"/>
      <c r="H11" s="63">
        <f>'[1]Форма1'!H11</f>
        <v>121137</v>
      </c>
      <c r="I11" s="65">
        <f>'[1]Форма1'!I11</f>
        <v>119110</v>
      </c>
      <c r="J11" s="66">
        <f t="shared" si="1"/>
        <v>0.9832668796486622</v>
      </c>
      <c r="K11" s="67"/>
      <c r="L11" s="68"/>
      <c r="M11" s="68"/>
      <c r="N11" s="69" t="e">
        <f t="shared" si="8"/>
        <v>#DIV/0!</v>
      </c>
      <c r="O11" s="70">
        <f>'[1]Форма1'!O11</f>
        <v>24897.21758</v>
      </c>
      <c r="P11" s="70">
        <f>'[1]Форма1'!P11</f>
        <v>33863.891619999995</v>
      </c>
      <c r="Q11" s="70">
        <f>'[1]Форма1'!Q11</f>
        <v>28308.02736</v>
      </c>
      <c r="R11" s="71">
        <f t="shared" si="2"/>
        <v>0.8359354464529793</v>
      </c>
      <c r="S11" s="72">
        <v>21075</v>
      </c>
      <c r="T11" s="70">
        <v>19349</v>
      </c>
      <c r="U11" s="73">
        <f t="shared" si="3"/>
        <v>0.9832668796486622</v>
      </c>
      <c r="V11" s="74">
        <f t="shared" si="4"/>
        <v>1.0961803084223014</v>
      </c>
      <c r="W11" s="75">
        <f t="shared" si="5"/>
        <v>0.8359354464529793</v>
      </c>
      <c r="X11" s="76">
        <f t="shared" si="9"/>
        <v>1.2867444095302083</v>
      </c>
      <c r="Y11" s="77">
        <f>'[1]Форма1'!F11/'[1]Форма1'!$F$7</f>
        <v>0.061574464002046976</v>
      </c>
      <c r="Z11" s="78">
        <f>'[1]Форма1'!O11/'[1]Форма1'!$O$7</f>
        <v>0.07992733167666491</v>
      </c>
    </row>
    <row r="12" spans="1:26" ht="36" customHeight="1">
      <c r="A12" s="79" t="s">
        <v>24</v>
      </c>
      <c r="B12" s="60">
        <f t="shared" si="6"/>
        <v>35245.77835000002</v>
      </c>
      <c r="C12" s="61">
        <f t="shared" si="7"/>
        <v>69988.42328</v>
      </c>
      <c r="D12" s="61">
        <f t="shared" si="7"/>
        <v>66352.90383</v>
      </c>
      <c r="E12" s="69">
        <f t="shared" si="0"/>
        <v>0.948055417172987</v>
      </c>
      <c r="F12" s="63">
        <f>'[1]Форма1'!F12</f>
        <v>25406</v>
      </c>
      <c r="G12" s="64"/>
      <c r="H12" s="63">
        <f>'[1]Форма1'!H12</f>
        <v>60982</v>
      </c>
      <c r="I12" s="65">
        <f>'[1]Форма1'!I12</f>
        <v>58529</v>
      </c>
      <c r="J12" s="66">
        <f t="shared" si="1"/>
        <v>0.9597750155783674</v>
      </c>
      <c r="K12" s="67"/>
      <c r="L12" s="68"/>
      <c r="M12" s="68"/>
      <c r="N12" s="69" t="e">
        <f t="shared" si="8"/>
        <v>#DIV/0!</v>
      </c>
      <c r="O12" s="70">
        <f>'[1]Форма1'!O12</f>
        <v>9839.778350000024</v>
      </c>
      <c r="P12" s="70">
        <f>'[1]Форма1'!P12</f>
        <v>9006.42328</v>
      </c>
      <c r="Q12" s="70">
        <f>'[1]Форма1'!Q12</f>
        <v>7823.903829999999</v>
      </c>
      <c r="R12" s="71">
        <f t="shared" si="2"/>
        <v>0.8687026566221967</v>
      </c>
      <c r="S12" s="72">
        <v>22953</v>
      </c>
      <c r="T12" s="70">
        <v>8662</v>
      </c>
      <c r="U12" s="73">
        <f t="shared" si="3"/>
        <v>0.9597750155783674</v>
      </c>
      <c r="V12" s="74">
        <f t="shared" si="4"/>
        <v>1.106870561582364</v>
      </c>
      <c r="W12" s="75">
        <f t="shared" si="5"/>
        <v>0.8687026566221967</v>
      </c>
      <c r="X12" s="76">
        <f t="shared" si="9"/>
        <v>1.1359707169245006</v>
      </c>
      <c r="Y12" s="77">
        <f>'[1]Форма1'!F12/'[1]Форма1'!$F$7</f>
        <v>0.06771538535347613</v>
      </c>
      <c r="Z12" s="78">
        <f>'[1]Форма1'!O12/'[1]Форма1'!$O$7</f>
        <v>0.03158855905396793</v>
      </c>
    </row>
    <row r="13" spans="1:26" ht="36" customHeight="1">
      <c r="A13" s="59" t="s">
        <v>25</v>
      </c>
      <c r="B13" s="60">
        <f t="shared" si="6"/>
        <v>30731.594320000004</v>
      </c>
      <c r="C13" s="61">
        <f t="shared" si="7"/>
        <v>63063.03285999999</v>
      </c>
      <c r="D13" s="61">
        <f t="shared" si="7"/>
        <v>58597.23677</v>
      </c>
      <c r="E13" s="69">
        <f t="shared" si="0"/>
        <v>0.9291851995143643</v>
      </c>
      <c r="F13" s="63">
        <f>'[1]Форма1'!F13</f>
        <v>11415</v>
      </c>
      <c r="G13" s="64"/>
      <c r="H13" s="63">
        <f>'[1]Форма1'!H13</f>
        <v>41261</v>
      </c>
      <c r="I13" s="65">
        <f>'[1]Форма1'!I13</f>
        <v>40641</v>
      </c>
      <c r="J13" s="66">
        <f t="shared" si="1"/>
        <v>0.9849737039819685</v>
      </c>
      <c r="K13" s="67"/>
      <c r="L13" s="68"/>
      <c r="M13" s="68"/>
      <c r="N13" s="69" t="e">
        <f t="shared" si="8"/>
        <v>#DIV/0!</v>
      </c>
      <c r="O13" s="70">
        <f>'[1]Форма1'!O13</f>
        <v>19316.594320000004</v>
      </c>
      <c r="P13" s="70">
        <f>'[1]Форма1'!P13</f>
        <v>21802.032859999996</v>
      </c>
      <c r="Q13" s="70">
        <f>'[1]Форма1'!Q13</f>
        <v>17956.23677</v>
      </c>
      <c r="R13" s="71">
        <f t="shared" si="2"/>
        <v>0.8236037843491262</v>
      </c>
      <c r="S13" s="72">
        <v>10795</v>
      </c>
      <c r="T13" s="70">
        <v>15475</v>
      </c>
      <c r="U13" s="73">
        <f t="shared" si="3"/>
        <v>0.9849737039819685</v>
      </c>
      <c r="V13" s="74">
        <f t="shared" si="4"/>
        <v>1.0574339972209357</v>
      </c>
      <c r="W13" s="75">
        <f t="shared" si="5"/>
        <v>0.8236037843491262</v>
      </c>
      <c r="X13" s="76">
        <f t="shared" si="9"/>
        <v>1.248245190306947</v>
      </c>
      <c r="Y13" s="77">
        <f>'[1]Форма1'!F13/'[1]Форма1'!$F$7</f>
        <v>0.030424747060140516</v>
      </c>
      <c r="Z13" s="78">
        <f>'[1]Форма1'!O13/'[1]Форма1'!$O$7</f>
        <v>0.06201190298141829</v>
      </c>
    </row>
    <row r="14" spans="1:26" ht="36" customHeight="1">
      <c r="A14" s="59" t="s">
        <v>26</v>
      </c>
      <c r="B14" s="60">
        <f t="shared" si="6"/>
        <v>41988.98184800001</v>
      </c>
      <c r="C14" s="61">
        <f t="shared" si="7"/>
        <v>78515.3143</v>
      </c>
      <c r="D14" s="61">
        <f t="shared" si="7"/>
        <v>75782.66599000001</v>
      </c>
      <c r="E14" s="62">
        <f t="shared" si="0"/>
        <v>0.9651959833013113</v>
      </c>
      <c r="F14" s="63">
        <f>'[1]Форма1'!F14</f>
        <v>25617</v>
      </c>
      <c r="G14" s="64"/>
      <c r="H14" s="63">
        <f>'[1]Форма1'!H14</f>
        <v>62566</v>
      </c>
      <c r="I14" s="65">
        <f>'[1]Форма1'!I14</f>
        <v>61951</v>
      </c>
      <c r="J14" s="66">
        <f t="shared" si="1"/>
        <v>0.990170380078637</v>
      </c>
      <c r="K14" s="67"/>
      <c r="L14" s="68"/>
      <c r="M14" s="68"/>
      <c r="N14" s="69" t="e">
        <f t="shared" si="8"/>
        <v>#DIV/0!</v>
      </c>
      <c r="O14" s="70">
        <f>'[1]Форма1'!O14</f>
        <v>16371.981848000012</v>
      </c>
      <c r="P14" s="70">
        <f>'[1]Форма1'!P14</f>
        <v>15949.3143</v>
      </c>
      <c r="Q14" s="70">
        <f>'[1]Форма1'!Q14</f>
        <v>13831.665990000001</v>
      </c>
      <c r="R14" s="71">
        <f t="shared" si="2"/>
        <v>0.8672263728604308</v>
      </c>
      <c r="S14" s="72">
        <v>25002</v>
      </c>
      <c r="T14" s="70">
        <v>14261</v>
      </c>
      <c r="U14" s="73">
        <f t="shared" si="3"/>
        <v>0.990170380078637</v>
      </c>
      <c r="V14" s="74">
        <f t="shared" si="4"/>
        <v>1.0245980321574275</v>
      </c>
      <c r="W14" s="75">
        <f t="shared" si="5"/>
        <v>0.8672263728604308</v>
      </c>
      <c r="X14" s="76">
        <f t="shared" si="9"/>
        <v>1.1480248122852543</v>
      </c>
      <c r="Y14" s="77">
        <f>'[1]Форма1'!F14/'[1]Форма1'!$F$7</f>
        <v>0.06827777007793426</v>
      </c>
      <c r="Z14" s="78">
        <f>'[1]Форма1'!O14/'[1]Форма1'!$O$7</f>
        <v>0.05255883791691691</v>
      </c>
    </row>
    <row r="15" spans="1:26" ht="36" customHeight="1">
      <c r="A15" s="59" t="s">
        <v>27</v>
      </c>
      <c r="B15" s="60">
        <f t="shared" si="6"/>
        <v>26449.53192999999</v>
      </c>
      <c r="C15" s="61">
        <f t="shared" si="7"/>
        <v>78369.57235</v>
      </c>
      <c r="D15" s="61">
        <f t="shared" si="7"/>
        <v>75933.32263</v>
      </c>
      <c r="E15" s="62">
        <f t="shared" si="0"/>
        <v>0.9689133212425906</v>
      </c>
      <c r="F15" s="63">
        <f>'[1]Форма1'!F15</f>
        <v>14417</v>
      </c>
      <c r="G15" s="64"/>
      <c r="H15" s="63">
        <f>'[1]Форма1'!H15</f>
        <v>66310</v>
      </c>
      <c r="I15" s="65">
        <f>'[1]Форма1'!I15</f>
        <v>66303</v>
      </c>
      <c r="J15" s="66">
        <f t="shared" si="1"/>
        <v>0.9998944352284723</v>
      </c>
      <c r="K15" s="67"/>
      <c r="L15" s="68"/>
      <c r="M15" s="68"/>
      <c r="N15" s="69" t="e">
        <f t="shared" si="8"/>
        <v>#DIV/0!</v>
      </c>
      <c r="O15" s="70">
        <f>'[1]Форма1'!O15</f>
        <v>12032.531929999992</v>
      </c>
      <c r="P15" s="70">
        <f>'[1]Форма1'!P15</f>
        <v>12059.57235</v>
      </c>
      <c r="Q15" s="70">
        <f>'[1]Форма1'!Q15</f>
        <v>9630.32263</v>
      </c>
      <c r="R15" s="71">
        <f t="shared" si="2"/>
        <v>0.7985625319458364</v>
      </c>
      <c r="S15" s="72">
        <v>14410</v>
      </c>
      <c r="T15" s="70">
        <v>9605</v>
      </c>
      <c r="U15" s="73">
        <f t="shared" si="3"/>
        <v>0.9998944352284723</v>
      </c>
      <c r="V15" s="74">
        <f t="shared" si="4"/>
        <v>1.0004857737682165</v>
      </c>
      <c r="W15" s="75">
        <f t="shared" si="5"/>
        <v>0.7985625319458364</v>
      </c>
      <c r="X15" s="76">
        <f t="shared" si="9"/>
        <v>1.252736275897969</v>
      </c>
      <c r="Y15" s="77">
        <f>'[1]Форма1'!F15/'[1]Форма1'!$F$7</f>
        <v>0.03842606906404256</v>
      </c>
      <c r="Z15" s="78">
        <f>'[1]Форма1'!O15/'[1]Форма1'!$O$7</f>
        <v>0.03862793773597131</v>
      </c>
    </row>
    <row r="16" spans="1:26" ht="36" customHeight="1">
      <c r="A16" s="59" t="s">
        <v>28</v>
      </c>
      <c r="B16" s="60">
        <f t="shared" si="6"/>
        <v>31553.54375</v>
      </c>
      <c r="C16" s="61">
        <f t="shared" si="7"/>
        <v>92176.23014</v>
      </c>
      <c r="D16" s="61">
        <f t="shared" si="7"/>
        <v>87816.56913</v>
      </c>
      <c r="E16" s="62">
        <f t="shared" si="0"/>
        <v>0.9527029798964612</v>
      </c>
      <c r="F16" s="63">
        <f>'[1]Форма1'!F16</f>
        <v>17599</v>
      </c>
      <c r="G16" s="64"/>
      <c r="H16" s="63">
        <f>'[1]Форма1'!H16</f>
        <v>75641</v>
      </c>
      <c r="I16" s="65">
        <f>'[1]Форма1'!I16</f>
        <v>75254</v>
      </c>
      <c r="J16" s="66">
        <f t="shared" si="1"/>
        <v>0.9948837270792296</v>
      </c>
      <c r="K16" s="67"/>
      <c r="L16" s="68"/>
      <c r="M16" s="68"/>
      <c r="N16" s="69" t="e">
        <f t="shared" si="8"/>
        <v>#DIV/0!</v>
      </c>
      <c r="O16" s="70">
        <f>'[1]Форма1'!O16</f>
        <v>13954.54375</v>
      </c>
      <c r="P16" s="70">
        <f>'[1]Форма1'!P16</f>
        <v>16535.23014</v>
      </c>
      <c r="Q16" s="70">
        <f>'[1]Форма1'!Q16</f>
        <v>12562.56913</v>
      </c>
      <c r="R16" s="71">
        <f t="shared" si="2"/>
        <v>0.7597456475437965</v>
      </c>
      <c r="S16" s="72">
        <v>17212</v>
      </c>
      <c r="T16" s="70">
        <v>9992</v>
      </c>
      <c r="U16" s="73">
        <f t="shared" si="3"/>
        <v>0.9948837270792296</v>
      </c>
      <c r="V16" s="74">
        <f t="shared" si="4"/>
        <v>1.0224843132698118</v>
      </c>
      <c r="W16" s="75">
        <f t="shared" si="5"/>
        <v>0.7597456475437965</v>
      </c>
      <c r="X16" s="76">
        <f t="shared" si="9"/>
        <v>1.3965716323058448</v>
      </c>
      <c r="Y16" s="77">
        <f>'[1]Форма1'!F16/'[1]Форма1'!$F$7</f>
        <v>0.046907150548525005</v>
      </c>
      <c r="Z16" s="78">
        <f>'[1]Форма1'!O16/'[1]Форма1'!$O$7</f>
        <v>0.04479815638510323</v>
      </c>
    </row>
    <row r="17" spans="1:26" ht="36" customHeight="1">
      <c r="A17" s="79" t="s">
        <v>29</v>
      </c>
      <c r="B17" s="60">
        <f t="shared" si="6"/>
        <v>26471.147610000007</v>
      </c>
      <c r="C17" s="61">
        <f t="shared" si="7"/>
        <v>62994.79831</v>
      </c>
      <c r="D17" s="61">
        <f t="shared" si="7"/>
        <v>57668.63171</v>
      </c>
      <c r="E17" s="62">
        <f t="shared" si="0"/>
        <v>0.9154506920747693</v>
      </c>
      <c r="F17" s="63">
        <f>'[1]Форма1'!F17</f>
        <v>8195</v>
      </c>
      <c r="G17" s="64"/>
      <c r="H17" s="63">
        <f>'[1]Форма1'!H17</f>
        <v>43538</v>
      </c>
      <c r="I17" s="65">
        <f>'[1]Форма1'!I17</f>
        <v>42758</v>
      </c>
      <c r="J17" s="66">
        <f t="shared" si="1"/>
        <v>0.982084615737976</v>
      </c>
      <c r="K17" s="67"/>
      <c r="L17" s="68"/>
      <c r="M17" s="68"/>
      <c r="N17" s="69" t="e">
        <f t="shared" si="8"/>
        <v>#DIV/0!</v>
      </c>
      <c r="O17" s="70">
        <f>'[1]Форма1'!O17</f>
        <v>18276.147610000007</v>
      </c>
      <c r="P17" s="70">
        <f>'[1]Форма1'!P17</f>
        <v>19456.79831</v>
      </c>
      <c r="Q17" s="70">
        <f>'[1]Форма1'!Q17</f>
        <v>14910.63171</v>
      </c>
      <c r="R17" s="71">
        <f t="shared" si="2"/>
        <v>0.7663455966615301</v>
      </c>
      <c r="S17" s="72">
        <v>7415</v>
      </c>
      <c r="T17" s="70">
        <v>13738</v>
      </c>
      <c r="U17" s="73">
        <f t="shared" si="3"/>
        <v>0.982084615737976</v>
      </c>
      <c r="V17" s="74">
        <f t="shared" si="4"/>
        <v>1.105192178017532</v>
      </c>
      <c r="W17" s="75">
        <f t="shared" si="5"/>
        <v>0.7663455966615301</v>
      </c>
      <c r="X17" s="76">
        <f t="shared" si="9"/>
        <v>1.3303353916145004</v>
      </c>
      <c r="Y17" s="77">
        <f>'[1]Форма1'!F17/'[1]Форма1'!$F$7</f>
        <v>0.02184238301864665</v>
      </c>
      <c r="Z17" s="78">
        <f>'[1]Форма1'!O17/'[1]Форма1'!$O$7</f>
        <v>0.05867176551365292</v>
      </c>
    </row>
    <row r="18" spans="1:26" ht="0.75" customHeight="1" thickBot="1">
      <c r="A18" s="80" t="s">
        <v>30</v>
      </c>
      <c r="B18" s="81">
        <f>F18</f>
        <v>0</v>
      </c>
      <c r="C18" s="82">
        <f>H18</f>
        <v>0</v>
      </c>
      <c r="D18" s="82">
        <f>I18</f>
        <v>0</v>
      </c>
      <c r="E18" s="83" t="e">
        <f t="shared" si="0"/>
        <v>#DIV/0!</v>
      </c>
      <c r="F18" s="84"/>
      <c r="G18" s="85"/>
      <c r="H18" s="84"/>
      <c r="I18" s="85"/>
      <c r="J18" s="86" t="e">
        <f t="shared" si="1"/>
        <v>#DIV/0!</v>
      </c>
      <c r="K18" s="87" t="s">
        <v>31</v>
      </c>
      <c r="L18" s="88" t="s">
        <v>31</v>
      </c>
      <c r="M18" s="88" t="s">
        <v>31</v>
      </c>
      <c r="N18" s="89" t="s">
        <v>31</v>
      </c>
      <c r="O18" s="90"/>
      <c r="P18" s="91"/>
      <c r="Q18" s="91" t="s">
        <v>31</v>
      </c>
      <c r="R18" s="89" t="s">
        <v>31</v>
      </c>
      <c r="S18" s="92"/>
      <c r="T18" s="93"/>
      <c r="U18" s="94" t="e">
        <f t="shared" si="3"/>
        <v>#DIV/0!</v>
      </c>
      <c r="V18" s="95" t="e">
        <f t="shared" si="4"/>
        <v>#DIV/0!</v>
      </c>
      <c r="W18" s="96" t="str">
        <f t="shared" si="5"/>
        <v>х</v>
      </c>
      <c r="X18" s="97" t="e">
        <f t="shared" si="9"/>
        <v>#DIV/0!</v>
      </c>
      <c r="Y18" s="98">
        <f>'[1]Форма1'!F18/'[1]Форма1'!$F$7</f>
        <v>0</v>
      </c>
      <c r="Z18" s="99">
        <f>'[1]Форма1'!O18/'[1]Форма1'!$O$7</f>
        <v>0</v>
      </c>
    </row>
    <row r="19" spans="1:26" ht="36" customHeight="1" thickBot="1">
      <c r="A19" s="100" t="s">
        <v>32</v>
      </c>
      <c r="B19" s="101">
        <f>SUM(B20:B46)</f>
        <v>214848.93654933604</v>
      </c>
      <c r="C19" s="101">
        <f>SUM(C20:C46)</f>
        <v>699905.073899108</v>
      </c>
      <c r="D19" s="101">
        <f>SUM(D20:D46)</f>
        <v>627501.04378</v>
      </c>
      <c r="E19" s="102">
        <f t="shared" si="0"/>
        <v>0.8965516427595649</v>
      </c>
      <c r="F19" s="26">
        <f>SUM(F20:F46)</f>
        <v>83770</v>
      </c>
      <c r="G19" s="103">
        <f>SUM(G20:G46)</f>
        <v>0</v>
      </c>
      <c r="H19" s="26">
        <f>SUM(H20:H46)</f>
        <v>285312</v>
      </c>
      <c r="I19" s="26">
        <f>SUM(I20:I46)</f>
        <v>278466</v>
      </c>
      <c r="J19" s="25">
        <f t="shared" si="1"/>
        <v>0.9760052153432033</v>
      </c>
      <c r="K19" s="104">
        <f>SUM(K20:K46)</f>
        <v>0</v>
      </c>
      <c r="L19" s="104">
        <f>SUM(L20:L46)</f>
        <v>0</v>
      </c>
      <c r="M19" s="104">
        <f>SUM(M20:M46)</f>
        <v>0</v>
      </c>
      <c r="N19" s="33" t="e">
        <f>M19/L19</f>
        <v>#DIV/0!</v>
      </c>
      <c r="O19" s="26">
        <f>SUM(O20:O46)</f>
        <v>131078.93654933604</v>
      </c>
      <c r="P19" s="26">
        <f>SUM(P20:P46)</f>
        <v>414593.0738991079</v>
      </c>
      <c r="Q19" s="26">
        <f>SUM(Q20:Q46)</f>
        <v>349035.04378000007</v>
      </c>
      <c r="R19" s="33">
        <f t="shared" si="2"/>
        <v>0.8418737932533298</v>
      </c>
      <c r="S19" s="26">
        <f>SUM(S20:S46)</f>
        <v>76924</v>
      </c>
      <c r="T19" s="26">
        <f>SUM(T20:T46)</f>
        <v>65515.71521489806</v>
      </c>
      <c r="U19" s="105">
        <f t="shared" si="3"/>
        <v>0.9760052153432033</v>
      </c>
      <c r="V19" s="28">
        <f t="shared" si="4"/>
        <v>1.0889969320368156</v>
      </c>
      <c r="W19" s="29">
        <f t="shared" si="5"/>
        <v>0.8418737932533298</v>
      </c>
      <c r="X19" s="30">
        <f t="shared" si="9"/>
        <v>2.000725110294287</v>
      </c>
      <c r="Y19" s="38">
        <f>'[1]Форма1'!F19/'[1]Форма1'!$F$7</f>
        <v>0.2232747316012239</v>
      </c>
      <c r="Z19" s="39">
        <f>'[1]Форма1'!O19/'[1]Форма1'!$O$7</f>
        <v>0.42080162587402253</v>
      </c>
    </row>
    <row r="20" spans="1:26" ht="36" customHeight="1">
      <c r="A20" s="106" t="s">
        <v>33</v>
      </c>
      <c r="B20" s="41">
        <f aca="true" t="shared" si="10" ref="B20:B46">F20+K20+O20</f>
        <v>10451.19117952605</v>
      </c>
      <c r="C20" s="42">
        <f aca="true" t="shared" si="11" ref="C20:D46">H20+L20+P20</f>
        <v>60394.732014627996</v>
      </c>
      <c r="D20" s="42">
        <f t="shared" si="11"/>
        <v>55683.37843</v>
      </c>
      <c r="E20" s="107">
        <f t="shared" si="0"/>
        <v>0.9219906533654809</v>
      </c>
      <c r="F20" s="44">
        <f>'[1]Форма1'!F20</f>
        <v>1401</v>
      </c>
      <c r="G20" s="45"/>
      <c r="H20" s="44">
        <f>'[1]Форма1'!H20</f>
        <v>29481</v>
      </c>
      <c r="I20" s="46">
        <f>'[1]Форма1'!I20</f>
        <v>29226</v>
      </c>
      <c r="J20" s="47">
        <f t="shared" si="1"/>
        <v>0.9913503612496184</v>
      </c>
      <c r="K20" s="108"/>
      <c r="L20" s="108"/>
      <c r="M20" s="108"/>
      <c r="N20" s="57" t="e">
        <f>M20/L20</f>
        <v>#DIV/0!</v>
      </c>
      <c r="O20" s="50">
        <f>'[1]Форма1'!O20</f>
        <v>9050.19117952605</v>
      </c>
      <c r="P20" s="50">
        <f>'[1]Форма1'!P20</f>
        <v>30913.732014627996</v>
      </c>
      <c r="Q20" s="50">
        <f>'[1]Форма1'!Q20</f>
        <v>26457.37843</v>
      </c>
      <c r="R20" s="51">
        <f t="shared" si="2"/>
        <v>0.8558454999053721</v>
      </c>
      <c r="S20" s="52">
        <v>1146</v>
      </c>
      <c r="T20" s="109">
        <v>4593.837594898049</v>
      </c>
      <c r="U20" s="53">
        <f t="shared" si="3"/>
        <v>0.9913503612496184</v>
      </c>
      <c r="V20" s="54">
        <f t="shared" si="4"/>
        <v>1.2225130890052356</v>
      </c>
      <c r="W20" s="55">
        <f t="shared" si="5"/>
        <v>0.8558454999053721</v>
      </c>
      <c r="X20" s="56">
        <f t="shared" si="9"/>
        <v>1.970072078642323</v>
      </c>
      <c r="Y20" s="57">
        <f>'[1]Форма1'!F20/'[1]Форма1'!$F$7</f>
        <v>0.0037341279571841317</v>
      </c>
      <c r="Z20" s="58">
        <f>'[1]Форма1'!O20/'[1]Форма1'!$O$7</f>
        <v>0.029053753891128815</v>
      </c>
    </row>
    <row r="21" spans="1:26" ht="36" customHeight="1">
      <c r="A21" s="59" t="s">
        <v>34</v>
      </c>
      <c r="B21" s="60">
        <f t="shared" si="10"/>
        <v>3893.1187772999997</v>
      </c>
      <c r="C21" s="61">
        <f t="shared" si="11"/>
        <v>10728.008777299998</v>
      </c>
      <c r="D21" s="61">
        <f t="shared" si="11"/>
        <v>9249.42</v>
      </c>
      <c r="E21" s="62">
        <f t="shared" si="0"/>
        <v>0.8621749098091132</v>
      </c>
      <c r="F21" s="63">
        <f>'[1]Форма1'!F21</f>
        <v>1532</v>
      </c>
      <c r="G21" s="64"/>
      <c r="H21" s="63">
        <f>'[1]Форма1'!H21</f>
        <v>4003</v>
      </c>
      <c r="I21" s="65">
        <f>'[1]Форма1'!I21</f>
        <v>3920</v>
      </c>
      <c r="J21" s="66">
        <f t="shared" si="1"/>
        <v>0.9792655508368724</v>
      </c>
      <c r="K21" s="110"/>
      <c r="L21" s="110"/>
      <c r="M21" s="110"/>
      <c r="N21" s="77" t="e">
        <f>M21/L21</f>
        <v>#DIV/0!</v>
      </c>
      <c r="O21" s="70">
        <f>'[1]Форма1'!O21</f>
        <v>2361.1187772999997</v>
      </c>
      <c r="P21" s="70">
        <f>'[1]Форма1'!P21</f>
        <v>6725.008777299999</v>
      </c>
      <c r="Q21" s="70">
        <f>'[1]Форма1'!Q21</f>
        <v>5329.42</v>
      </c>
      <c r="R21" s="71">
        <f t="shared" si="2"/>
        <v>0.7924777760869617</v>
      </c>
      <c r="S21" s="72">
        <v>1449</v>
      </c>
      <c r="T21" s="111">
        <v>965.53</v>
      </c>
      <c r="U21" s="73">
        <f t="shared" si="3"/>
        <v>0.9792655508368724</v>
      </c>
      <c r="V21" s="74">
        <f t="shared" si="4"/>
        <v>1.05728088336784</v>
      </c>
      <c r="W21" s="75">
        <f t="shared" si="5"/>
        <v>0.7924777760869617</v>
      </c>
      <c r="X21" s="76">
        <f t="shared" si="9"/>
        <v>2.4454121335432353</v>
      </c>
      <c r="Y21" s="77">
        <f>'[1]Форма1'!F21/'[1]Форма1'!$F$7</f>
        <v>0.004083286245828758</v>
      </c>
      <c r="Z21" s="78">
        <f>'[1]Форма1'!O21/'[1]Форма1'!$O$7</f>
        <v>0.007579880082377405</v>
      </c>
    </row>
    <row r="22" spans="1:26" ht="36" customHeight="1">
      <c r="A22" s="59" t="s">
        <v>35</v>
      </c>
      <c r="B22" s="60">
        <f t="shared" si="10"/>
        <v>1681.00762082</v>
      </c>
      <c r="C22" s="61">
        <f t="shared" si="11"/>
        <v>7414.49062082</v>
      </c>
      <c r="D22" s="61">
        <f t="shared" si="11"/>
        <v>6736.7880000000005</v>
      </c>
      <c r="E22" s="62">
        <f t="shared" si="0"/>
        <v>0.9085975483039926</v>
      </c>
      <c r="F22" s="63">
        <f>'[1]Форма1'!F22</f>
        <v>507</v>
      </c>
      <c r="G22" s="64"/>
      <c r="H22" s="63">
        <f>'[1]Форма1'!H22</f>
        <v>3165</v>
      </c>
      <c r="I22" s="65">
        <f>'[1]Форма1'!I22</f>
        <v>3115</v>
      </c>
      <c r="J22" s="66">
        <f t="shared" si="1"/>
        <v>0.9842022116903634</v>
      </c>
      <c r="K22" s="110"/>
      <c r="L22" s="110"/>
      <c r="M22" s="110"/>
      <c r="N22" s="77" t="e">
        <f>M22/L22</f>
        <v>#DIV/0!</v>
      </c>
      <c r="O22" s="70">
        <f>'[1]Форма1'!O22</f>
        <v>1174.00762082</v>
      </c>
      <c r="P22" s="70">
        <f>'[1]Форма1'!P22</f>
        <v>4249.49062082</v>
      </c>
      <c r="Q22" s="70">
        <f>'[1]Форма1'!Q22</f>
        <v>3621.7880000000005</v>
      </c>
      <c r="R22" s="71">
        <f t="shared" si="2"/>
        <v>0.8522875617739626</v>
      </c>
      <c r="S22" s="72">
        <v>457</v>
      </c>
      <c r="T22" s="111">
        <v>546.305</v>
      </c>
      <c r="U22" s="73">
        <f t="shared" si="3"/>
        <v>0.9842022116903634</v>
      </c>
      <c r="V22" s="74">
        <f t="shared" si="4"/>
        <v>1.1094091903719911</v>
      </c>
      <c r="W22" s="75">
        <f t="shared" si="5"/>
        <v>0.8522875617739626</v>
      </c>
      <c r="X22" s="76">
        <f t="shared" si="9"/>
        <v>2.148996660876251</v>
      </c>
      <c r="Y22" s="77">
        <f>'[1]Форма1'!F22/'[1]Форма1'!$F$7</f>
        <v>0.0013513225369681332</v>
      </c>
      <c r="Z22" s="78">
        <f>'[1]Форма1'!O22/'[1]Форма1'!$O$7</f>
        <v>0.003768906955112548</v>
      </c>
    </row>
    <row r="23" spans="1:26" ht="36" customHeight="1">
      <c r="A23" s="59" t="s">
        <v>36</v>
      </c>
      <c r="B23" s="60">
        <f t="shared" si="10"/>
        <v>7565.883109729999</v>
      </c>
      <c r="C23" s="61">
        <f t="shared" si="11"/>
        <v>23646.8213444</v>
      </c>
      <c r="D23" s="61">
        <f t="shared" si="11"/>
        <v>21208.598</v>
      </c>
      <c r="E23" s="62">
        <f t="shared" si="0"/>
        <v>0.896890017102556</v>
      </c>
      <c r="F23" s="63">
        <f>'[1]Форма1'!F23</f>
        <v>3225</v>
      </c>
      <c r="G23" s="64"/>
      <c r="H23" s="63">
        <f>'[1]Форма1'!H23</f>
        <v>9148</v>
      </c>
      <c r="I23" s="65">
        <f>'[1]Форма1'!I23</f>
        <v>8975</v>
      </c>
      <c r="J23" s="66">
        <f t="shared" si="1"/>
        <v>0.9810887625710538</v>
      </c>
      <c r="K23" s="110"/>
      <c r="L23" s="110"/>
      <c r="M23" s="110"/>
      <c r="N23" s="77" t="e">
        <f aca="true" t="shared" si="12" ref="N23:N46">M23/L23</f>
        <v>#DIV/0!</v>
      </c>
      <c r="O23" s="70">
        <f>'[1]Форма1'!O23</f>
        <v>4340.883109729999</v>
      </c>
      <c r="P23" s="70">
        <f>'[1]Форма1'!P23</f>
        <v>14498.821344400001</v>
      </c>
      <c r="Q23" s="70">
        <f>'[1]Форма1'!Q23</f>
        <v>12233.598000000002</v>
      </c>
      <c r="R23" s="71">
        <f t="shared" si="2"/>
        <v>0.8437650005753802</v>
      </c>
      <c r="S23" s="72">
        <v>3052</v>
      </c>
      <c r="T23" s="111">
        <v>2075.65398</v>
      </c>
      <c r="U23" s="73">
        <f t="shared" si="3"/>
        <v>0.9810887625710538</v>
      </c>
      <c r="V23" s="74">
        <f t="shared" si="4"/>
        <v>1.056684141546527</v>
      </c>
      <c r="W23" s="75">
        <f t="shared" si="5"/>
        <v>0.8437650005753802</v>
      </c>
      <c r="X23" s="76">
        <f t="shared" si="9"/>
        <v>2.091332732505829</v>
      </c>
      <c r="Y23" s="77">
        <f>'[1]Форма1'!F23/'[1]Форма1'!$F$7</f>
        <v>0.008595690693732208</v>
      </c>
      <c r="Z23" s="78">
        <f>'[1]Форма1'!O23/'[1]Форма1'!$O$7</f>
        <v>0.013935501144502678</v>
      </c>
    </row>
    <row r="24" spans="1:26" ht="36" customHeight="1">
      <c r="A24" s="59" t="s">
        <v>37</v>
      </c>
      <c r="B24" s="60">
        <f t="shared" si="10"/>
        <v>3593.69538172</v>
      </c>
      <c r="C24" s="61">
        <f t="shared" si="11"/>
        <v>9822.56738172</v>
      </c>
      <c r="D24" s="61">
        <f t="shared" si="11"/>
        <v>8414.213</v>
      </c>
      <c r="E24" s="62">
        <f t="shared" si="0"/>
        <v>0.8566205425741362</v>
      </c>
      <c r="F24" s="63">
        <f>'[1]Форма1'!F24</f>
        <v>1155</v>
      </c>
      <c r="G24" s="64"/>
      <c r="H24" s="63">
        <f>'[1]Форма1'!H24</f>
        <v>3522</v>
      </c>
      <c r="I24" s="65">
        <f>'[1]Форма1'!I24</f>
        <v>3387</v>
      </c>
      <c r="J24" s="66">
        <f t="shared" si="1"/>
        <v>0.9616695059625213</v>
      </c>
      <c r="K24" s="110"/>
      <c r="L24" s="110"/>
      <c r="M24" s="110"/>
      <c r="N24" s="77" t="e">
        <f t="shared" si="12"/>
        <v>#DIV/0!</v>
      </c>
      <c r="O24" s="70">
        <f>'[1]Форма1'!O24</f>
        <v>2438.69538172</v>
      </c>
      <c r="P24" s="70">
        <f>'[1]Форма1'!P24</f>
        <v>6300.567381720001</v>
      </c>
      <c r="Q24" s="70">
        <f>'[1]Форма1'!Q24</f>
        <v>5027.212999999999</v>
      </c>
      <c r="R24" s="71">
        <f t="shared" si="2"/>
        <v>0.7978984582540267</v>
      </c>
      <c r="S24" s="72">
        <v>1020</v>
      </c>
      <c r="T24" s="111">
        <v>1165.341</v>
      </c>
      <c r="U24" s="73">
        <f t="shared" si="3"/>
        <v>0.9616695059625213</v>
      </c>
      <c r="V24" s="74">
        <f t="shared" si="4"/>
        <v>1.1323529411764706</v>
      </c>
      <c r="W24" s="75">
        <f t="shared" si="5"/>
        <v>0.7978984582540267</v>
      </c>
      <c r="X24" s="76">
        <f t="shared" si="9"/>
        <v>2.09268821891618</v>
      </c>
      <c r="Y24" s="77">
        <f>'[1]Форма1'!F24/'[1]Форма1'!$F$7</f>
        <v>0.0030784566670575817</v>
      </c>
      <c r="Z24" s="78">
        <f>'[1]Форма1'!O24/'[1]Форма1'!$O$7</f>
        <v>0.00782892361392479</v>
      </c>
    </row>
    <row r="25" spans="1:26" ht="36" customHeight="1">
      <c r="A25" s="59" t="s">
        <v>38</v>
      </c>
      <c r="B25" s="60">
        <f t="shared" si="10"/>
        <v>5551.738107279998</v>
      </c>
      <c r="C25" s="61">
        <f t="shared" si="11"/>
        <v>14514.63236779</v>
      </c>
      <c r="D25" s="61">
        <f t="shared" si="11"/>
        <v>13324.855</v>
      </c>
      <c r="E25" s="62">
        <f t="shared" si="0"/>
        <v>0.9180291076176147</v>
      </c>
      <c r="F25" s="63">
        <f>'[1]Форма1'!F25</f>
        <v>1831</v>
      </c>
      <c r="G25" s="64"/>
      <c r="H25" s="63">
        <f>'[1]Форма1'!H25</f>
        <v>9676</v>
      </c>
      <c r="I25" s="65">
        <f>'[1]Форма1'!I25</f>
        <v>9387</v>
      </c>
      <c r="J25" s="66">
        <f t="shared" si="1"/>
        <v>0.9701322860686235</v>
      </c>
      <c r="K25" s="110"/>
      <c r="L25" s="110"/>
      <c r="M25" s="110"/>
      <c r="N25" s="77" t="e">
        <f t="shared" si="12"/>
        <v>#DIV/0!</v>
      </c>
      <c r="O25" s="70">
        <f>'[1]Форма1'!O26</f>
        <v>3720.738107279998</v>
      </c>
      <c r="P25" s="70">
        <f>'[1]Форма1'!P26</f>
        <v>4838.63236779</v>
      </c>
      <c r="Q25" s="70">
        <f>'[1]Форма1'!Q26</f>
        <v>3937.8550000000005</v>
      </c>
      <c r="R25" s="71">
        <f t="shared" si="2"/>
        <v>0.8138363695935384</v>
      </c>
      <c r="S25" s="72">
        <v>1542</v>
      </c>
      <c r="T25" s="111">
        <v>636.63</v>
      </c>
      <c r="U25" s="73">
        <f t="shared" si="3"/>
        <v>0.9701322860686235</v>
      </c>
      <c r="V25" s="74">
        <f t="shared" si="4"/>
        <v>1.1874189364461738</v>
      </c>
      <c r="W25" s="75">
        <f t="shared" si="5"/>
        <v>0.8138363695935384</v>
      </c>
      <c r="X25" s="76">
        <f t="shared" si="9"/>
        <v>5.844427858065121</v>
      </c>
      <c r="Y25" s="77">
        <f>'[1]Форма1'!F25/'[1]Форма1'!$F$7</f>
        <v>0.00488022004968176</v>
      </c>
      <c r="Z25" s="78">
        <f>'[1]Форма1'!O26/'[1]Форма1'!$O$7</f>
        <v>0.01194465477224523</v>
      </c>
    </row>
    <row r="26" spans="1:26" ht="36" customHeight="1">
      <c r="A26" s="79" t="s">
        <v>39</v>
      </c>
      <c r="B26" s="60">
        <f t="shared" si="10"/>
        <v>3133.4073677899996</v>
      </c>
      <c r="C26" s="61">
        <f t="shared" si="11"/>
        <v>18762.39500728</v>
      </c>
      <c r="D26" s="61">
        <f t="shared" si="11"/>
        <v>17242.643</v>
      </c>
      <c r="E26" s="69">
        <f t="shared" si="0"/>
        <v>0.9190001059731276</v>
      </c>
      <c r="F26" s="63">
        <f>'[1]Форма1'!F26</f>
        <v>1596</v>
      </c>
      <c r="G26" s="64"/>
      <c r="H26" s="63">
        <f>'[1]Форма1'!H26</f>
        <v>5322</v>
      </c>
      <c r="I26" s="65">
        <f>'[1]Форма1'!I26</f>
        <v>5196</v>
      </c>
      <c r="J26" s="66">
        <f t="shared" si="1"/>
        <v>0.9763246899661782</v>
      </c>
      <c r="K26" s="110"/>
      <c r="L26" s="110"/>
      <c r="M26" s="110"/>
      <c r="N26" s="77" t="e">
        <f t="shared" si="12"/>
        <v>#DIV/0!</v>
      </c>
      <c r="O26" s="70">
        <f>'[1]Форма1'!O25</f>
        <v>1537.4073677899999</v>
      </c>
      <c r="P26" s="70">
        <f>'[1]Форма1'!P25</f>
        <v>13440.39500728</v>
      </c>
      <c r="Q26" s="70">
        <f>'[1]Форма1'!Q25</f>
        <v>12046.643</v>
      </c>
      <c r="R26" s="71">
        <f t="shared" si="2"/>
        <v>0.8963012614937974</v>
      </c>
      <c r="S26" s="72">
        <v>1470</v>
      </c>
      <c r="T26" s="111">
        <v>2326.9860999999996</v>
      </c>
      <c r="U26" s="73">
        <f t="shared" si="3"/>
        <v>0.9763246899661782</v>
      </c>
      <c r="V26" s="74">
        <f t="shared" si="4"/>
        <v>1.0857142857142856</v>
      </c>
      <c r="W26" s="75">
        <f t="shared" si="5"/>
        <v>0.8963012614937974</v>
      </c>
      <c r="X26" s="76">
        <f t="shared" si="9"/>
        <v>0.6606860985503953</v>
      </c>
      <c r="Y26" s="77">
        <f>'[1]Форма1'!F26/'[1]Форма1'!$F$7</f>
        <v>0.004253867394479568</v>
      </c>
      <c r="Z26" s="78">
        <f>'[1]Форма1'!O25/'[1]Форма1'!$O$7</f>
        <v>0.004935526157196384</v>
      </c>
    </row>
    <row r="27" spans="1:26" ht="36" customHeight="1">
      <c r="A27" s="79" t="s">
        <v>40</v>
      </c>
      <c r="B27" s="60">
        <f t="shared" si="10"/>
        <v>9598.51178359</v>
      </c>
      <c r="C27" s="61">
        <f t="shared" si="11"/>
        <v>27330.78478359</v>
      </c>
      <c r="D27" s="61">
        <f t="shared" si="11"/>
        <v>25458.778000000002</v>
      </c>
      <c r="E27" s="69">
        <f t="shared" si="0"/>
        <v>0.9315055605459968</v>
      </c>
      <c r="F27" s="63">
        <f>'[1]Форма1'!F27</f>
        <v>5971</v>
      </c>
      <c r="G27" s="64"/>
      <c r="H27" s="63">
        <f>'[1]Форма1'!H27</f>
        <v>14603</v>
      </c>
      <c r="I27" s="65">
        <f>'[1]Форма1'!I27</f>
        <v>14187</v>
      </c>
      <c r="J27" s="66">
        <f t="shared" si="1"/>
        <v>0.9715127028692735</v>
      </c>
      <c r="K27" s="110"/>
      <c r="L27" s="110"/>
      <c r="M27" s="110"/>
      <c r="N27" s="77" t="e">
        <f t="shared" si="12"/>
        <v>#DIV/0!</v>
      </c>
      <c r="O27" s="70">
        <f>'[1]Форма1'!O27</f>
        <v>3627.51178359</v>
      </c>
      <c r="P27" s="70">
        <f>'[1]Форма1'!P27</f>
        <v>12727.78478359</v>
      </c>
      <c r="Q27" s="70">
        <f>'[1]Форма1'!Q27</f>
        <v>11271.778000000002</v>
      </c>
      <c r="R27" s="71">
        <f t="shared" si="2"/>
        <v>0.8856040694946984</v>
      </c>
      <c r="S27" s="72">
        <v>5555</v>
      </c>
      <c r="T27" s="111">
        <v>2171.505</v>
      </c>
      <c r="U27" s="73">
        <f t="shared" si="3"/>
        <v>0.9715127028692735</v>
      </c>
      <c r="V27" s="74">
        <f t="shared" si="4"/>
        <v>1.0748874887488749</v>
      </c>
      <c r="W27" s="75">
        <f t="shared" si="5"/>
        <v>0.8856040694946984</v>
      </c>
      <c r="X27" s="76">
        <f t="shared" si="9"/>
        <v>1.6705058397701134</v>
      </c>
      <c r="Y27" s="77">
        <f>'[1]Форма1'!F27/'[1]Форма1'!$F$7</f>
        <v>0.015914688103031014</v>
      </c>
      <c r="Z27" s="78">
        <f>'[1]Форма1'!O27/'[1]Форма1'!$O$7</f>
        <v>0.011645371076361386</v>
      </c>
    </row>
    <row r="28" spans="1:26" ht="36" customHeight="1">
      <c r="A28" s="112" t="s">
        <v>41</v>
      </c>
      <c r="B28" s="68">
        <f t="shared" si="10"/>
        <v>6003.39594822</v>
      </c>
      <c r="C28" s="113">
        <f t="shared" si="11"/>
        <v>13646.80394822</v>
      </c>
      <c r="D28" s="113">
        <f t="shared" si="11"/>
        <v>9359.084</v>
      </c>
      <c r="E28" s="71">
        <f t="shared" si="0"/>
        <v>0.6858077565641836</v>
      </c>
      <c r="F28" s="63">
        <f>'[1]Форма1'!F28</f>
        <v>352</v>
      </c>
      <c r="G28" s="110"/>
      <c r="H28" s="63">
        <f>'[1]Форма1'!H28</f>
        <v>3038</v>
      </c>
      <c r="I28" s="65">
        <f>'[1]Форма1'!I28</f>
        <v>2991</v>
      </c>
      <c r="J28" s="66">
        <f t="shared" si="1"/>
        <v>0.9845292955892034</v>
      </c>
      <c r="K28" s="110"/>
      <c r="L28" s="110"/>
      <c r="M28" s="110"/>
      <c r="N28" s="77" t="e">
        <f t="shared" si="12"/>
        <v>#DIV/0!</v>
      </c>
      <c r="O28" s="114">
        <f>'[1]Форма1'!O28</f>
        <v>5651.39594822</v>
      </c>
      <c r="P28" s="114">
        <f>'[1]Форма1'!P28</f>
        <v>10608.80394822</v>
      </c>
      <c r="Q28" s="114">
        <f>'[1]Форма1'!Q28</f>
        <v>6368.084000000001</v>
      </c>
      <c r="R28" s="71">
        <f t="shared" si="2"/>
        <v>0.6002640854785963</v>
      </c>
      <c r="S28" s="114">
        <v>305</v>
      </c>
      <c r="T28" s="114">
        <v>1410.676</v>
      </c>
      <c r="U28" s="73">
        <f t="shared" si="3"/>
        <v>0.9845292955892034</v>
      </c>
      <c r="V28" s="115">
        <f t="shared" si="4"/>
        <v>1.1540983606557378</v>
      </c>
      <c r="W28" s="77">
        <f t="shared" si="5"/>
        <v>0.6002640854785963</v>
      </c>
      <c r="X28" s="116">
        <f t="shared" si="9"/>
        <v>4.006161548236449</v>
      </c>
      <c r="Y28" s="77">
        <f>'[1]Форма1'!F28/'[1]Форма1'!$F$7</f>
        <v>0.0009381963175794535</v>
      </c>
      <c r="Z28" s="78">
        <f>'[1]Форма1'!O28/'[1]Форма1'!$O$7</f>
        <v>0.018142629670891124</v>
      </c>
    </row>
    <row r="29" spans="1:26" s="117" customFormat="1" ht="36" customHeight="1">
      <c r="A29" s="112" t="s">
        <v>42</v>
      </c>
      <c r="B29" s="68">
        <f t="shared" si="10"/>
        <v>28102.28235936</v>
      </c>
      <c r="C29" s="113">
        <f t="shared" si="11"/>
        <v>87382.98063936</v>
      </c>
      <c r="D29" s="113">
        <f t="shared" si="11"/>
        <v>77017.54474</v>
      </c>
      <c r="E29" s="71">
        <f t="shared" si="0"/>
        <v>0.881379236282413</v>
      </c>
      <c r="F29" s="63">
        <f>'[1]Форма1'!F29</f>
        <v>8255</v>
      </c>
      <c r="G29" s="110"/>
      <c r="H29" s="63">
        <f>'[1]Форма1'!H29</f>
        <v>32890</v>
      </c>
      <c r="I29" s="65">
        <f>'[1]Форма1'!I29</f>
        <v>31955</v>
      </c>
      <c r="J29" s="66">
        <f t="shared" si="1"/>
        <v>0.9715719063545151</v>
      </c>
      <c r="K29" s="110"/>
      <c r="L29" s="110"/>
      <c r="M29" s="110"/>
      <c r="N29" s="77" t="e">
        <f t="shared" si="12"/>
        <v>#DIV/0!</v>
      </c>
      <c r="O29" s="114">
        <f>'[1]Форма1'!O29</f>
        <v>19847.28235936</v>
      </c>
      <c r="P29" s="114">
        <f>'[1]Форма1'!P29</f>
        <v>54492.980639359994</v>
      </c>
      <c r="Q29" s="114">
        <f>'[1]Форма1'!Q29</f>
        <v>45062.54474</v>
      </c>
      <c r="R29" s="71">
        <f t="shared" si="2"/>
        <v>0.8269421898249324</v>
      </c>
      <c r="S29" s="114">
        <v>7320</v>
      </c>
      <c r="T29" s="114">
        <f>10366.741+49</f>
        <v>10415.741</v>
      </c>
      <c r="U29" s="73">
        <f t="shared" si="3"/>
        <v>0.9715719063545151</v>
      </c>
      <c r="V29" s="115">
        <f t="shared" si="4"/>
        <v>1.1277322404371584</v>
      </c>
      <c r="W29" s="77">
        <f t="shared" si="5"/>
        <v>0.8269421898249324</v>
      </c>
      <c r="X29" s="116">
        <f t="shared" si="9"/>
        <v>1.905508437600359</v>
      </c>
      <c r="Y29" s="77">
        <f>'[1]Форма1'!F29/'[1]Форма1'!$F$7</f>
        <v>0.022002302845506787</v>
      </c>
      <c r="Z29" s="78">
        <f>'[1]Форма1'!O29/'[1]Форма1'!$O$7</f>
        <v>0.06371556640495035</v>
      </c>
    </row>
    <row r="30" spans="1:26" ht="36" customHeight="1">
      <c r="A30" s="79" t="s">
        <v>43</v>
      </c>
      <c r="B30" s="60">
        <f t="shared" si="10"/>
        <v>2995.58435246</v>
      </c>
      <c r="C30" s="61">
        <f t="shared" si="11"/>
        <v>8387.83135246</v>
      </c>
      <c r="D30" s="61">
        <f t="shared" si="11"/>
        <v>7226.469</v>
      </c>
      <c r="E30" s="69">
        <f t="shared" si="0"/>
        <v>0.8615420001119368</v>
      </c>
      <c r="F30" s="63">
        <f>'[1]Форма1'!F30</f>
        <v>1597</v>
      </c>
      <c r="G30" s="64"/>
      <c r="H30" s="63">
        <f>'[1]Форма1'!H30</f>
        <v>2866</v>
      </c>
      <c r="I30" s="65">
        <f>'[1]Форма1'!I30</f>
        <v>2817</v>
      </c>
      <c r="J30" s="66">
        <f t="shared" si="1"/>
        <v>0.9829030006978368</v>
      </c>
      <c r="K30" s="110"/>
      <c r="L30" s="110"/>
      <c r="M30" s="110"/>
      <c r="N30" s="77" t="e">
        <f t="shared" si="12"/>
        <v>#DIV/0!</v>
      </c>
      <c r="O30" s="70">
        <f>'[1]Форма1'!O30</f>
        <v>1398.58435246</v>
      </c>
      <c r="P30" s="70">
        <f>'[1]Форма1'!P30</f>
        <v>5521.83135246</v>
      </c>
      <c r="Q30" s="70">
        <f>'[1]Форма1'!Q30</f>
        <v>4409.469</v>
      </c>
      <c r="R30" s="71">
        <f t="shared" si="2"/>
        <v>0.79855191485259</v>
      </c>
      <c r="S30" s="72">
        <v>1548</v>
      </c>
      <c r="T30" s="111">
        <v>286.222</v>
      </c>
      <c r="U30" s="73">
        <f t="shared" si="3"/>
        <v>0.9829030006978368</v>
      </c>
      <c r="V30" s="74">
        <f t="shared" si="4"/>
        <v>1.0316537467700257</v>
      </c>
      <c r="W30" s="75">
        <f t="shared" si="5"/>
        <v>0.79855191485259</v>
      </c>
      <c r="X30" s="76">
        <f t="shared" si="9"/>
        <v>4.886362168037397</v>
      </c>
      <c r="Y30" s="77">
        <f>'[1]Форма1'!F30/'[1]Форма1'!$F$7</f>
        <v>0.004256532724927237</v>
      </c>
      <c r="Z30" s="78">
        <f>'[1]Форма1'!O30/'[1]Форма1'!$O$7</f>
        <v>0.00448986377926268</v>
      </c>
    </row>
    <row r="31" spans="1:26" ht="36" customHeight="1">
      <c r="A31" s="79" t="s">
        <v>44</v>
      </c>
      <c r="B31" s="60">
        <f t="shared" si="10"/>
        <v>14536.55563029</v>
      </c>
      <c r="C31" s="61">
        <f t="shared" si="11"/>
        <v>52197.47812029</v>
      </c>
      <c r="D31" s="61">
        <f t="shared" si="11"/>
        <v>45696.64855</v>
      </c>
      <c r="E31" s="69">
        <f t="shared" si="0"/>
        <v>0.875457018147338</v>
      </c>
      <c r="F31" s="63">
        <f>'[1]Форма1'!F31</f>
        <v>4763</v>
      </c>
      <c r="G31" s="64"/>
      <c r="H31" s="63">
        <f>'[1]Форма1'!H31</f>
        <v>22114</v>
      </c>
      <c r="I31" s="65">
        <f>'[1]Форма1'!I31</f>
        <v>21801</v>
      </c>
      <c r="J31" s="66">
        <f t="shared" si="1"/>
        <v>0.9858460703626661</v>
      </c>
      <c r="K31" s="110"/>
      <c r="L31" s="110"/>
      <c r="M31" s="110"/>
      <c r="N31" s="77" t="e">
        <f t="shared" si="12"/>
        <v>#DIV/0!</v>
      </c>
      <c r="O31" s="70">
        <f>'[1]Форма1'!O31</f>
        <v>9773.55563029</v>
      </c>
      <c r="P31" s="70">
        <f>'[1]Форма1'!P31</f>
        <v>30083.478120289998</v>
      </c>
      <c r="Q31" s="70">
        <f>'[1]Форма1'!Q31</f>
        <v>23895.64855</v>
      </c>
      <c r="R31" s="71">
        <f t="shared" si="2"/>
        <v>0.7943113643459805</v>
      </c>
      <c r="S31" s="72">
        <v>4450</v>
      </c>
      <c r="T31" s="111">
        <v>3585.7260600000004</v>
      </c>
      <c r="U31" s="73">
        <f t="shared" si="3"/>
        <v>0.9858460703626661</v>
      </c>
      <c r="V31" s="74">
        <f t="shared" si="4"/>
        <v>1.0703370786516855</v>
      </c>
      <c r="W31" s="75">
        <f t="shared" si="5"/>
        <v>0.7943113643459805</v>
      </c>
      <c r="X31" s="76">
        <f t="shared" si="9"/>
        <v>2.7256838550265603</v>
      </c>
      <c r="Y31" s="77">
        <f>'[1]Форма1'!F31/'[1]Форма1'!$F$7</f>
        <v>0.01269496892224698</v>
      </c>
      <c r="Z31" s="78">
        <f>'[1]Форма1'!O31/'[1]Форма1'!$O$7</f>
        <v>0.031375964804599046</v>
      </c>
    </row>
    <row r="32" spans="1:26" ht="36" customHeight="1">
      <c r="A32" s="112" t="s">
        <v>45</v>
      </c>
      <c r="B32" s="68">
        <f t="shared" si="10"/>
        <v>7906.8066964300015</v>
      </c>
      <c r="C32" s="113">
        <f t="shared" si="11"/>
        <v>17449.76469643</v>
      </c>
      <c r="D32" s="113">
        <f t="shared" si="11"/>
        <v>16874.319</v>
      </c>
      <c r="E32" s="71">
        <f t="shared" si="0"/>
        <v>0.9670227245787602</v>
      </c>
      <c r="F32" s="63">
        <f>'[1]Форма1'!F32</f>
        <v>5674</v>
      </c>
      <c r="G32" s="110"/>
      <c r="H32" s="63">
        <f>'[1]Форма1'!H32</f>
        <v>6777</v>
      </c>
      <c r="I32" s="65">
        <f>'[1]Форма1'!I32</f>
        <v>6674</v>
      </c>
      <c r="J32" s="66">
        <f t="shared" si="1"/>
        <v>0.9848015346023314</v>
      </c>
      <c r="K32" s="110"/>
      <c r="L32" s="110"/>
      <c r="M32" s="110"/>
      <c r="N32" s="77" t="e">
        <f t="shared" si="12"/>
        <v>#DIV/0!</v>
      </c>
      <c r="O32" s="114">
        <f>'[1]Форма1'!O32</f>
        <v>2232.806696430001</v>
      </c>
      <c r="P32" s="114">
        <f>'[1]Форма1'!P32</f>
        <v>10672.76469643</v>
      </c>
      <c r="Q32" s="114">
        <f>'[1]Форма1'!Q32</f>
        <v>10200.319</v>
      </c>
      <c r="R32" s="71">
        <f t="shared" si="2"/>
        <v>0.9557335226749605</v>
      </c>
      <c r="S32" s="114">
        <v>5571</v>
      </c>
      <c r="T32" s="114">
        <v>1760.3609999999999</v>
      </c>
      <c r="U32" s="73">
        <f t="shared" si="3"/>
        <v>0.9848015346023314</v>
      </c>
      <c r="V32" s="115">
        <f t="shared" si="4"/>
        <v>1.0184886016873094</v>
      </c>
      <c r="W32" s="77">
        <f t="shared" si="5"/>
        <v>0.9557335226749605</v>
      </c>
      <c r="X32" s="116">
        <f t="shared" si="9"/>
        <v>1.2683800063907353</v>
      </c>
      <c r="Y32" s="77">
        <f>'[1]Форма1'!F32/'[1]Форма1'!$F$7</f>
        <v>0.015123084960073349</v>
      </c>
      <c r="Z32" s="78">
        <f>'[1]Форма1'!O32/'[1]Форма1'!$O$7</f>
        <v>0.007167960870406594</v>
      </c>
    </row>
    <row r="33" spans="1:26" ht="36" customHeight="1">
      <c r="A33" s="79" t="s">
        <v>46</v>
      </c>
      <c r="B33" s="60">
        <f t="shared" si="10"/>
        <v>3074.202783969999</v>
      </c>
      <c r="C33" s="61">
        <f t="shared" si="11"/>
        <v>9741.95278397</v>
      </c>
      <c r="D33" s="61">
        <f t="shared" si="11"/>
        <v>8675.481</v>
      </c>
      <c r="E33" s="69">
        <f t="shared" si="0"/>
        <v>0.8905279251892045</v>
      </c>
      <c r="F33" s="63">
        <f>'[1]Форма1'!F33</f>
        <v>971</v>
      </c>
      <c r="G33" s="64"/>
      <c r="H33" s="63">
        <f>'[1]Форма1'!H33</f>
        <v>2989</v>
      </c>
      <c r="I33" s="65">
        <f>'[1]Форма1'!I33</f>
        <v>2970</v>
      </c>
      <c r="J33" s="66">
        <f t="shared" si="1"/>
        <v>0.9936433589829374</v>
      </c>
      <c r="K33" s="110"/>
      <c r="L33" s="110"/>
      <c r="M33" s="110"/>
      <c r="N33" s="77" t="e">
        <f t="shared" si="12"/>
        <v>#DIV/0!</v>
      </c>
      <c r="O33" s="70">
        <f>'[1]Форма1'!O33</f>
        <v>2103.202783969999</v>
      </c>
      <c r="P33" s="70">
        <f>'[1]Форма1'!P33</f>
        <v>6752.95278397</v>
      </c>
      <c r="Q33" s="70">
        <f>'[1]Форма1'!Q33</f>
        <v>5705.481</v>
      </c>
      <c r="R33" s="71">
        <f t="shared" si="2"/>
        <v>0.8448868491341351</v>
      </c>
      <c r="S33" s="72">
        <v>952</v>
      </c>
      <c r="T33" s="111">
        <v>1055.731</v>
      </c>
      <c r="U33" s="73">
        <f t="shared" si="3"/>
        <v>0.9936433589829374</v>
      </c>
      <c r="V33" s="74">
        <f t="shared" si="4"/>
        <v>1.0199579831932772</v>
      </c>
      <c r="W33" s="75">
        <f t="shared" si="5"/>
        <v>0.8448868491341351</v>
      </c>
      <c r="X33" s="76">
        <f t="shared" si="9"/>
        <v>1.9921767798520638</v>
      </c>
      <c r="Y33" s="77">
        <f>'[1]Форма1'!F33/'[1]Форма1'!$F$7</f>
        <v>0.0025880358646865036</v>
      </c>
      <c r="Z33" s="78">
        <f>'[1]Форма1'!O33/'[1]Форма1'!$O$7</f>
        <v>0.006751894502166901</v>
      </c>
    </row>
    <row r="34" spans="1:26" ht="36" customHeight="1">
      <c r="A34" s="79" t="s">
        <v>47</v>
      </c>
      <c r="B34" s="60">
        <f t="shared" si="10"/>
        <v>2680.7015406299997</v>
      </c>
      <c r="C34" s="61">
        <f t="shared" si="11"/>
        <v>14797.51654063</v>
      </c>
      <c r="D34" s="61">
        <f t="shared" si="11"/>
        <v>13368.461</v>
      </c>
      <c r="E34" s="69">
        <f t="shared" si="0"/>
        <v>0.90342598795506</v>
      </c>
      <c r="F34" s="63">
        <f>'[1]Форма1'!F34</f>
        <v>1137</v>
      </c>
      <c r="G34" s="64"/>
      <c r="H34" s="63">
        <f>'[1]Форма1'!H34</f>
        <v>5906</v>
      </c>
      <c r="I34" s="65">
        <f>'[1]Форма1'!I34</f>
        <v>5756</v>
      </c>
      <c r="J34" s="66">
        <f t="shared" si="1"/>
        <v>0.9746020995597697</v>
      </c>
      <c r="K34" s="110"/>
      <c r="L34" s="110"/>
      <c r="M34" s="110"/>
      <c r="N34" s="77" t="e">
        <f t="shared" si="12"/>
        <v>#DIV/0!</v>
      </c>
      <c r="O34" s="70">
        <f>'[1]Форма1'!O34</f>
        <v>1543.70154063</v>
      </c>
      <c r="P34" s="70">
        <f>'[1]Форма1'!P34</f>
        <v>8891.51654063</v>
      </c>
      <c r="Q34" s="70">
        <f>'[1]Форма1'!Q34</f>
        <v>7612.461</v>
      </c>
      <c r="R34" s="71">
        <f t="shared" si="2"/>
        <v>0.8561487756576367</v>
      </c>
      <c r="S34" s="72">
        <v>987</v>
      </c>
      <c r="T34" s="111">
        <v>264.64599999999996</v>
      </c>
      <c r="U34" s="73">
        <f t="shared" si="3"/>
        <v>0.9746020995597697</v>
      </c>
      <c r="V34" s="74">
        <f t="shared" si="4"/>
        <v>1.1519756838905775</v>
      </c>
      <c r="W34" s="75">
        <f t="shared" si="5"/>
        <v>0.8561487756576367</v>
      </c>
      <c r="X34" s="76">
        <f t="shared" si="9"/>
        <v>5.833080948247849</v>
      </c>
      <c r="Y34" s="77">
        <f>'[1]Форма1'!F34/'[1]Форма1'!$F$7</f>
        <v>0.0030304807189995417</v>
      </c>
      <c r="Z34" s="78">
        <f>'[1]Форма1'!O34/'[1]Форма1'!$O$7</f>
        <v>0.004955732288206665</v>
      </c>
    </row>
    <row r="35" spans="1:26" ht="36" customHeight="1">
      <c r="A35" s="79" t="s">
        <v>48</v>
      </c>
      <c r="B35" s="60">
        <f t="shared" si="10"/>
        <v>1342.9214125100002</v>
      </c>
      <c r="C35" s="61">
        <f t="shared" si="11"/>
        <v>4334.49143251</v>
      </c>
      <c r="D35" s="61">
        <f t="shared" si="11"/>
        <v>3921.9159999999997</v>
      </c>
      <c r="E35" s="69">
        <f t="shared" si="0"/>
        <v>0.9048157231513807</v>
      </c>
      <c r="F35" s="63">
        <f>'[1]Форма1'!F35</f>
        <v>626</v>
      </c>
      <c r="G35" s="64"/>
      <c r="H35" s="63">
        <f>'[1]Форма1'!H35</f>
        <v>1489</v>
      </c>
      <c r="I35" s="65">
        <f>'[1]Форма1'!I35</f>
        <v>1426</v>
      </c>
      <c r="J35" s="66">
        <f t="shared" si="1"/>
        <v>0.9576897246474144</v>
      </c>
      <c r="K35" s="110"/>
      <c r="L35" s="110"/>
      <c r="M35" s="110"/>
      <c r="N35" s="77" t="e">
        <f t="shared" si="12"/>
        <v>#DIV/0!</v>
      </c>
      <c r="O35" s="70">
        <f>'[1]Форма1'!O35</f>
        <v>716.9214125100001</v>
      </c>
      <c r="P35" s="70">
        <f>'[1]Форма1'!P35</f>
        <v>2845.49143251</v>
      </c>
      <c r="Q35" s="70">
        <f>'[1]Форма1'!Q35</f>
        <v>2495.9159999999997</v>
      </c>
      <c r="R35" s="71">
        <f t="shared" si="2"/>
        <v>0.8771476067311014</v>
      </c>
      <c r="S35" s="72">
        <v>563</v>
      </c>
      <c r="T35" s="111">
        <v>367.34598</v>
      </c>
      <c r="U35" s="73">
        <f t="shared" si="3"/>
        <v>0.9576897246474144</v>
      </c>
      <c r="V35" s="74">
        <f t="shared" si="4"/>
        <v>1.1119005328596803</v>
      </c>
      <c r="W35" s="75">
        <f t="shared" si="5"/>
        <v>0.8771476067311014</v>
      </c>
      <c r="X35" s="76">
        <f t="shared" si="9"/>
        <v>1.9516244944615975</v>
      </c>
      <c r="Y35" s="77">
        <f>'[1]Форма1'!F35/'[1]Форма1'!$F$7</f>
        <v>0.0016684968602407326</v>
      </c>
      <c r="Z35" s="78">
        <f>'[1]Форма1'!O35/'[1]Форма1'!$O$7</f>
        <v>0.0023015268810527814</v>
      </c>
    </row>
    <row r="36" spans="1:26" ht="36" customHeight="1">
      <c r="A36" s="79" t="s">
        <v>49</v>
      </c>
      <c r="B36" s="60">
        <f t="shared" si="10"/>
        <v>5706.81750694</v>
      </c>
      <c r="C36" s="61">
        <f t="shared" si="11"/>
        <v>33585.51550694</v>
      </c>
      <c r="D36" s="61">
        <f t="shared" si="11"/>
        <v>30590.521</v>
      </c>
      <c r="E36" s="69">
        <f t="shared" si="0"/>
        <v>0.9108248165397038</v>
      </c>
      <c r="F36" s="63">
        <f>'[1]Форма1'!F36</f>
        <v>814</v>
      </c>
      <c r="G36" s="64"/>
      <c r="H36" s="63">
        <f>'[1]Форма1'!H36</f>
        <v>16506</v>
      </c>
      <c r="I36" s="65">
        <f>'[1]Форма1'!I36</f>
        <v>16465</v>
      </c>
      <c r="J36" s="66">
        <f t="shared" si="1"/>
        <v>0.9975160547679631</v>
      </c>
      <c r="K36" s="110"/>
      <c r="L36" s="110"/>
      <c r="M36" s="110"/>
      <c r="N36" s="77" t="e">
        <f t="shared" si="12"/>
        <v>#DIV/0!</v>
      </c>
      <c r="O36" s="70">
        <f>'[1]Форма1'!O36</f>
        <v>4892.81750694</v>
      </c>
      <c r="P36" s="70">
        <f>'[1]Форма1'!P36</f>
        <v>17079.51550694</v>
      </c>
      <c r="Q36" s="70">
        <f>'[1]Форма1'!Q36</f>
        <v>14125.520999999999</v>
      </c>
      <c r="R36" s="71">
        <f t="shared" si="2"/>
        <v>0.8270445958645788</v>
      </c>
      <c r="S36" s="72">
        <v>773</v>
      </c>
      <c r="T36" s="111">
        <v>1938.8229999999999</v>
      </c>
      <c r="U36" s="73">
        <f t="shared" si="3"/>
        <v>0.9975160547679631</v>
      </c>
      <c r="V36" s="74">
        <f t="shared" si="4"/>
        <v>1.053040103492885</v>
      </c>
      <c r="W36" s="75">
        <f t="shared" si="5"/>
        <v>0.8270445958645788</v>
      </c>
      <c r="X36" s="76">
        <f t="shared" si="9"/>
        <v>2.5236019517717714</v>
      </c>
      <c r="Y36" s="77">
        <f>'[1]Форма1'!F36/'[1]Форма1'!$F$7</f>
        <v>0.0021695789844024863</v>
      </c>
      <c r="Z36" s="78">
        <f>'[1]Форма1'!O36/'[1]Форма1'!$O$7</f>
        <v>0.015707371574915807</v>
      </c>
    </row>
    <row r="37" spans="1:26" ht="36" customHeight="1">
      <c r="A37" s="79" t="s">
        <v>50</v>
      </c>
      <c r="B37" s="60">
        <f t="shared" si="10"/>
        <v>7193.24618095</v>
      </c>
      <c r="C37" s="61">
        <f t="shared" si="11"/>
        <v>21807.89088095</v>
      </c>
      <c r="D37" s="61">
        <f t="shared" si="11"/>
        <v>18927.736</v>
      </c>
      <c r="E37" s="69">
        <f t="shared" si="0"/>
        <v>0.8679306083897402</v>
      </c>
      <c r="F37" s="63">
        <f>'[1]Форма1'!F37</f>
        <v>2830</v>
      </c>
      <c r="G37" s="64"/>
      <c r="H37" s="63">
        <f>'[1]Форма1'!H37</f>
        <v>8585</v>
      </c>
      <c r="I37" s="65">
        <f>'[1]Форма1'!I37</f>
        <v>8472</v>
      </c>
      <c r="J37" s="66">
        <f t="shared" si="1"/>
        <v>0.9868375072801397</v>
      </c>
      <c r="K37" s="110"/>
      <c r="L37" s="110"/>
      <c r="M37" s="110"/>
      <c r="N37" s="77" t="e">
        <f t="shared" si="12"/>
        <v>#DIV/0!</v>
      </c>
      <c r="O37" s="70">
        <f>'[1]Форма1'!O37</f>
        <v>4363.24618095</v>
      </c>
      <c r="P37" s="70">
        <f>'[1]Форма1'!P37</f>
        <v>13222.890880949999</v>
      </c>
      <c r="Q37" s="70">
        <f>'[1]Форма1'!Q37</f>
        <v>10455.736</v>
      </c>
      <c r="R37" s="71">
        <f t="shared" si="2"/>
        <v>0.7907299617108243</v>
      </c>
      <c r="S37" s="72">
        <v>2717</v>
      </c>
      <c r="T37" s="111">
        <v>1596.0913</v>
      </c>
      <c r="U37" s="73">
        <f t="shared" si="3"/>
        <v>0.9868375072801397</v>
      </c>
      <c r="V37" s="74">
        <f t="shared" si="4"/>
        <v>1.04158998895841</v>
      </c>
      <c r="W37" s="75">
        <f t="shared" si="5"/>
        <v>0.7907299617108243</v>
      </c>
      <c r="X37" s="76">
        <f t="shared" si="9"/>
        <v>2.733707138777086</v>
      </c>
      <c r="Y37" s="77">
        <f>'[1]Форма1'!F37/'[1]Форма1'!$F$7</f>
        <v>0.007542885166902992</v>
      </c>
      <c r="Z37" s="78">
        <f>'[1]Форма1'!O37/'[1]Форма1'!$O$7</f>
        <v>0.014007293127079308</v>
      </c>
    </row>
    <row r="38" spans="1:26" ht="36" customHeight="1">
      <c r="A38" s="79" t="s">
        <v>51</v>
      </c>
      <c r="B38" s="60">
        <f t="shared" si="10"/>
        <v>3985.6716264000006</v>
      </c>
      <c r="C38" s="61">
        <f t="shared" si="11"/>
        <v>17318.2916264</v>
      </c>
      <c r="D38" s="61">
        <f t="shared" si="11"/>
        <v>15123.310000000001</v>
      </c>
      <c r="E38" s="69">
        <f t="shared" si="0"/>
        <v>0.8732564577527976</v>
      </c>
      <c r="F38" s="63">
        <f>'[1]Форма1'!F38</f>
        <v>785</v>
      </c>
      <c r="G38" s="64"/>
      <c r="H38" s="63">
        <f>'[1]Форма1'!H38</f>
        <v>8346</v>
      </c>
      <c r="I38" s="65">
        <f>'[1]Форма1'!I38</f>
        <v>8303</v>
      </c>
      <c r="J38" s="66">
        <f t="shared" si="1"/>
        <v>0.9948478312964294</v>
      </c>
      <c r="K38" s="110"/>
      <c r="L38" s="110"/>
      <c r="M38" s="110"/>
      <c r="N38" s="77" t="e">
        <f t="shared" si="12"/>
        <v>#DIV/0!</v>
      </c>
      <c r="O38" s="70">
        <f>'[1]Форма1'!O38</f>
        <v>3200.6716264000006</v>
      </c>
      <c r="P38" s="70">
        <f>'[1]Форма1'!P38</f>
        <v>8972.2916264</v>
      </c>
      <c r="Q38" s="70">
        <f>'[1]Форма1'!Q38</f>
        <v>6820.31</v>
      </c>
      <c r="R38" s="71">
        <f t="shared" si="2"/>
        <v>0.7601525099710285</v>
      </c>
      <c r="S38" s="72">
        <v>742</v>
      </c>
      <c r="T38" s="111">
        <v>1048.69</v>
      </c>
      <c r="U38" s="73">
        <f t="shared" si="3"/>
        <v>0.9948478312964294</v>
      </c>
      <c r="V38" s="74">
        <f t="shared" si="4"/>
        <v>1.0579514824797844</v>
      </c>
      <c r="W38" s="75">
        <f t="shared" si="5"/>
        <v>0.7601525099710285</v>
      </c>
      <c r="X38" s="76">
        <f t="shared" si="9"/>
        <v>3.0520665081196543</v>
      </c>
      <c r="Y38" s="77">
        <f>'[1]Форма1'!F38/'[1]Форма1'!$F$7</f>
        <v>0.002092284401420088</v>
      </c>
      <c r="Z38" s="78">
        <f>'[1]Форма1'!O38/'[1]Форма1'!$O$7</f>
        <v>0.010275089650052508</v>
      </c>
    </row>
    <row r="39" spans="1:26" ht="36" customHeight="1">
      <c r="A39" s="79" t="s">
        <v>52</v>
      </c>
      <c r="B39" s="60">
        <f t="shared" si="10"/>
        <v>4724.88380829</v>
      </c>
      <c r="C39" s="61">
        <f t="shared" si="11"/>
        <v>17247.26180829</v>
      </c>
      <c r="D39" s="61">
        <f t="shared" si="11"/>
        <v>15148.462000000001</v>
      </c>
      <c r="E39" s="69">
        <f t="shared" si="0"/>
        <v>0.8783111295219512</v>
      </c>
      <c r="F39" s="63">
        <f>'[1]Форма1'!F39</f>
        <v>1566</v>
      </c>
      <c r="G39" s="64"/>
      <c r="H39" s="63">
        <f>'[1]Форма1'!H39</f>
        <v>8305</v>
      </c>
      <c r="I39" s="65">
        <f>'[1]Форма1'!I39</f>
        <v>8111</v>
      </c>
      <c r="J39" s="66">
        <f t="shared" si="1"/>
        <v>0.9766405779650813</v>
      </c>
      <c r="K39" s="110"/>
      <c r="L39" s="110"/>
      <c r="M39" s="110"/>
      <c r="N39" s="77" t="e">
        <f t="shared" si="12"/>
        <v>#DIV/0!</v>
      </c>
      <c r="O39" s="70">
        <f>'[1]Форма1'!O39</f>
        <v>3158.8838082899997</v>
      </c>
      <c r="P39" s="70">
        <f>'[1]Форма1'!P39</f>
        <v>8942.26180829</v>
      </c>
      <c r="Q39" s="70">
        <f>'[1]Форма1'!Q39</f>
        <v>7037.462000000001</v>
      </c>
      <c r="R39" s="71">
        <f t="shared" si="2"/>
        <v>0.786989035981463</v>
      </c>
      <c r="S39" s="72">
        <v>1372</v>
      </c>
      <c r="T39" s="111">
        <v>1254.084</v>
      </c>
      <c r="U39" s="73">
        <f t="shared" si="3"/>
        <v>0.9766405779650813</v>
      </c>
      <c r="V39" s="74">
        <f t="shared" si="4"/>
        <v>1.141399416909621</v>
      </c>
      <c r="W39" s="75">
        <f t="shared" si="5"/>
        <v>0.786989035981463</v>
      </c>
      <c r="X39" s="76">
        <f t="shared" si="9"/>
        <v>2.518877370487144</v>
      </c>
      <c r="Y39" s="77">
        <f>'[1]Форма1'!F39/'[1]Форма1'!$F$7</f>
        <v>0.004173907481049501</v>
      </c>
      <c r="Z39" s="78">
        <f>'[1]Форма1'!O39/'[1]Форма1'!$O$7</f>
        <v>0.010140938563193501</v>
      </c>
    </row>
    <row r="40" spans="1:26" ht="36" customHeight="1">
      <c r="A40" s="79" t="s">
        <v>53</v>
      </c>
      <c r="B40" s="60">
        <f t="shared" si="10"/>
        <v>8537.60237774</v>
      </c>
      <c r="C40" s="61">
        <f t="shared" si="11"/>
        <v>24128.61352774</v>
      </c>
      <c r="D40" s="61">
        <f t="shared" si="11"/>
        <v>21946.096</v>
      </c>
      <c r="E40" s="69">
        <f t="shared" si="0"/>
        <v>0.909546500662758</v>
      </c>
      <c r="F40" s="63">
        <f>'[1]Форма1'!F40</f>
        <v>3480</v>
      </c>
      <c r="G40" s="64"/>
      <c r="H40" s="63">
        <f>'[1]Форма1'!H40</f>
        <v>6948</v>
      </c>
      <c r="I40" s="65">
        <f>'[1]Форма1'!I40</f>
        <v>6719</v>
      </c>
      <c r="J40" s="66">
        <f t="shared" si="1"/>
        <v>0.9670408750719631</v>
      </c>
      <c r="K40" s="110"/>
      <c r="L40" s="110"/>
      <c r="M40" s="110"/>
      <c r="N40" s="77" t="e">
        <f t="shared" si="12"/>
        <v>#DIV/0!</v>
      </c>
      <c r="O40" s="70">
        <f>'[1]Форма1'!O40</f>
        <v>5057.60237774</v>
      </c>
      <c r="P40" s="70">
        <f>'[1]Форма1'!P40</f>
        <v>17180.61352774</v>
      </c>
      <c r="Q40" s="70">
        <f>'[1]Форма1'!Q40</f>
        <v>15227.096000000001</v>
      </c>
      <c r="R40" s="71">
        <f t="shared" si="2"/>
        <v>0.8862952405869657</v>
      </c>
      <c r="S40" s="72">
        <v>3251</v>
      </c>
      <c r="T40" s="111">
        <v>3104.08485</v>
      </c>
      <c r="U40" s="73">
        <f t="shared" si="3"/>
        <v>0.9670408750719631</v>
      </c>
      <c r="V40" s="74">
        <f t="shared" si="4"/>
        <v>1.0704398646570286</v>
      </c>
      <c r="W40" s="75">
        <f t="shared" si="5"/>
        <v>0.8862952405869657</v>
      </c>
      <c r="X40" s="76">
        <f t="shared" si="9"/>
        <v>1.6293376702444198</v>
      </c>
      <c r="Y40" s="77">
        <f>'[1]Форма1'!F40/'[1]Форма1'!$F$7</f>
        <v>0.009275349957887778</v>
      </c>
      <c r="Z40" s="78">
        <f>'[1]Форма1'!O40/'[1]Форма1'!$O$7</f>
        <v>0.016236379082739012</v>
      </c>
    </row>
    <row r="41" spans="1:26" ht="36" customHeight="1">
      <c r="A41" s="79" t="s">
        <v>54</v>
      </c>
      <c r="B41" s="60">
        <f t="shared" si="10"/>
        <v>2458.7372773100005</v>
      </c>
      <c r="C41" s="61">
        <f t="shared" si="11"/>
        <v>10209.10836731</v>
      </c>
      <c r="D41" s="61">
        <f t="shared" si="11"/>
        <v>9198.45074</v>
      </c>
      <c r="E41" s="69">
        <f t="shared" si="0"/>
        <v>0.901004319775254</v>
      </c>
      <c r="F41" s="63">
        <f>'[1]Форма1'!F41</f>
        <v>885</v>
      </c>
      <c r="G41" s="64"/>
      <c r="H41" s="63">
        <f>'[1]Форма1'!H41</f>
        <v>3513</v>
      </c>
      <c r="I41" s="65">
        <f>'[1]Форма1'!I41</f>
        <v>3400</v>
      </c>
      <c r="J41" s="66">
        <f t="shared" si="1"/>
        <v>0.9678337603188158</v>
      </c>
      <c r="K41" s="110"/>
      <c r="L41" s="110"/>
      <c r="M41" s="110"/>
      <c r="N41" s="77" t="e">
        <f t="shared" si="12"/>
        <v>#DIV/0!</v>
      </c>
      <c r="O41" s="70">
        <f>'[1]Форма1'!O41</f>
        <v>1573.7372773100005</v>
      </c>
      <c r="P41" s="70">
        <f>'[1]Форма1'!P41</f>
        <v>6696.108367310001</v>
      </c>
      <c r="Q41" s="70">
        <f>'[1]Форма1'!Q41</f>
        <v>5798.45074</v>
      </c>
      <c r="R41" s="71">
        <f t="shared" si="2"/>
        <v>0.8659433841166144</v>
      </c>
      <c r="S41" s="72">
        <v>772</v>
      </c>
      <c r="T41" s="111">
        <v>676.07965</v>
      </c>
      <c r="U41" s="73">
        <f t="shared" si="3"/>
        <v>0.9678337603188158</v>
      </c>
      <c r="V41" s="74">
        <f t="shared" si="4"/>
        <v>1.1463730569948187</v>
      </c>
      <c r="W41" s="75">
        <f t="shared" si="5"/>
        <v>0.8659433841166144</v>
      </c>
      <c r="X41" s="76">
        <f t="shared" si="9"/>
        <v>2.327739456896832</v>
      </c>
      <c r="Y41" s="77">
        <f>'[1]Форма1'!F41/'[1]Форма1'!$F$7</f>
        <v>0.0023588174461869785</v>
      </c>
      <c r="Z41" s="78">
        <f>'[1]Форма1'!O41/'[1]Форма1'!$O$7</f>
        <v>0.005052155765250295</v>
      </c>
    </row>
    <row r="42" spans="1:26" ht="36" customHeight="1">
      <c r="A42" s="79" t="s">
        <v>55</v>
      </c>
      <c r="B42" s="60">
        <f t="shared" si="10"/>
        <v>1661.84124814</v>
      </c>
      <c r="C42" s="61">
        <f t="shared" si="11"/>
        <v>5315.38084814</v>
      </c>
      <c r="D42" s="61">
        <f t="shared" si="11"/>
        <v>4991.4996</v>
      </c>
      <c r="E42" s="69">
        <f t="shared" si="0"/>
        <v>0.9390671604926795</v>
      </c>
      <c r="F42" s="63">
        <f>'[1]Форма1'!F42</f>
        <v>962</v>
      </c>
      <c r="G42" s="64"/>
      <c r="H42" s="63">
        <f>'[1]Форма1'!H42</f>
        <v>2938</v>
      </c>
      <c r="I42" s="65">
        <f>'[1]Форма1'!I42</f>
        <v>2883</v>
      </c>
      <c r="J42" s="66">
        <f t="shared" si="1"/>
        <v>0.9812797821647379</v>
      </c>
      <c r="K42" s="110"/>
      <c r="L42" s="110"/>
      <c r="M42" s="110"/>
      <c r="N42" s="77" t="e">
        <f t="shared" si="12"/>
        <v>#DIV/0!</v>
      </c>
      <c r="O42" s="70">
        <f>'[1]Форма1'!O42</f>
        <v>699.8412481400001</v>
      </c>
      <c r="P42" s="70">
        <f>'[1]Форма1'!P42</f>
        <v>2377.38084814</v>
      </c>
      <c r="Q42" s="70">
        <f>'[1]Форма1'!Q42</f>
        <v>2108.4996</v>
      </c>
      <c r="R42" s="71">
        <f t="shared" si="2"/>
        <v>0.8869002211612979</v>
      </c>
      <c r="S42" s="72">
        <v>907</v>
      </c>
      <c r="T42" s="111">
        <v>430.96</v>
      </c>
      <c r="U42" s="73">
        <f t="shared" si="3"/>
        <v>0.9812797821647379</v>
      </c>
      <c r="V42" s="74">
        <f t="shared" si="4"/>
        <v>1.0606394707828004</v>
      </c>
      <c r="W42" s="75">
        <f t="shared" si="5"/>
        <v>0.8869002211612979</v>
      </c>
      <c r="X42" s="76">
        <f t="shared" si="9"/>
        <v>1.6239123077315762</v>
      </c>
      <c r="Y42" s="77">
        <f>'[1]Форма1'!F42/'[1]Форма1'!$F$7</f>
        <v>0.002564047890657484</v>
      </c>
      <c r="Z42" s="78">
        <f>'[1]Форма1'!O42/'[1]Форма1'!$O$7</f>
        <v>0.0022466945706427384</v>
      </c>
    </row>
    <row r="43" spans="1:26" ht="36" customHeight="1">
      <c r="A43" s="79" t="s">
        <v>56</v>
      </c>
      <c r="B43" s="60">
        <f t="shared" si="10"/>
        <v>5131.00390679</v>
      </c>
      <c r="C43" s="61">
        <f t="shared" si="11"/>
        <v>11407.86390679</v>
      </c>
      <c r="D43" s="61">
        <f t="shared" si="11"/>
        <v>10313.319</v>
      </c>
      <c r="E43" s="69">
        <f t="shared" si="0"/>
        <v>0.9040534743635463</v>
      </c>
      <c r="F43" s="63">
        <f>'[1]Форма1'!F43</f>
        <v>3350</v>
      </c>
      <c r="G43" s="64"/>
      <c r="H43" s="63">
        <f>'[1]Форма1'!H43</f>
        <v>4397</v>
      </c>
      <c r="I43" s="65">
        <f>'[1]Форма1'!I43</f>
        <v>4261</v>
      </c>
      <c r="J43" s="66">
        <f t="shared" si="1"/>
        <v>0.9690698203320446</v>
      </c>
      <c r="K43" s="110"/>
      <c r="L43" s="110"/>
      <c r="M43" s="110"/>
      <c r="N43" s="77" t="e">
        <f t="shared" si="12"/>
        <v>#DIV/0!</v>
      </c>
      <c r="O43" s="70">
        <f>'[1]Форма1'!O43</f>
        <v>1781.0039067899995</v>
      </c>
      <c r="P43" s="70">
        <f>'[1]Форма1'!P43</f>
        <v>7010.86390679</v>
      </c>
      <c r="Q43" s="70">
        <f>'[1]Форма1'!Q43</f>
        <v>6052.3189999999995</v>
      </c>
      <c r="R43" s="71">
        <f t="shared" si="2"/>
        <v>0.8632772052725695</v>
      </c>
      <c r="S43" s="72">
        <v>3214</v>
      </c>
      <c r="T43" s="111">
        <v>822.4590000000001</v>
      </c>
      <c r="U43" s="73">
        <f t="shared" si="3"/>
        <v>0.9690698203320446</v>
      </c>
      <c r="V43" s="74">
        <f t="shared" si="4"/>
        <v>1.042314872433105</v>
      </c>
      <c r="W43" s="75">
        <f t="shared" si="5"/>
        <v>0.8632772052725695</v>
      </c>
      <c r="X43" s="76">
        <f t="shared" si="9"/>
        <v>2.1654622379838986</v>
      </c>
      <c r="Y43" s="77">
        <f>'[1]Форма1'!F43/'[1]Форма1'!$F$7</f>
        <v>0.008928856999690822</v>
      </c>
      <c r="Z43" s="78">
        <f>'[1]Форма1'!O43/'[1]Форма1'!$O$7</f>
        <v>0.005717542111604918</v>
      </c>
    </row>
    <row r="44" spans="1:26" ht="36" customHeight="1">
      <c r="A44" s="79" t="s">
        <v>57</v>
      </c>
      <c r="B44" s="60">
        <f t="shared" si="10"/>
        <v>50354.855250459994</v>
      </c>
      <c r="C44" s="61">
        <f t="shared" si="11"/>
        <v>130367.24260046001</v>
      </c>
      <c r="D44" s="61">
        <f t="shared" si="11"/>
        <v>118450.79732</v>
      </c>
      <c r="E44" s="69">
        <f t="shared" si="0"/>
        <v>0.9085932551555097</v>
      </c>
      <c r="F44" s="63">
        <f>'[1]Форма1'!F44</f>
        <v>24379</v>
      </c>
      <c r="G44" s="64"/>
      <c r="H44" s="63">
        <f>'[1]Форма1'!H44</f>
        <v>47383</v>
      </c>
      <c r="I44" s="65">
        <f>'[1]Форма1'!I44</f>
        <v>45540</v>
      </c>
      <c r="J44" s="66">
        <f t="shared" si="1"/>
        <v>0.9611041934871156</v>
      </c>
      <c r="K44" s="110"/>
      <c r="L44" s="110"/>
      <c r="M44" s="110"/>
      <c r="N44" s="77" t="e">
        <f t="shared" si="12"/>
        <v>#DIV/0!</v>
      </c>
      <c r="O44" s="70">
        <f>'[1]Форма1'!O44</f>
        <v>25975.855250459997</v>
      </c>
      <c r="P44" s="70">
        <f>'[1]Форма1'!P44</f>
        <v>82984.24260046001</v>
      </c>
      <c r="Q44" s="70">
        <f>'[1]Форма1'!Q44</f>
        <v>72910.79732</v>
      </c>
      <c r="R44" s="77">
        <f t="shared" si="2"/>
        <v>0.8786101437478906</v>
      </c>
      <c r="S44" s="118">
        <v>22536</v>
      </c>
      <c r="T44" s="111">
        <f>14060.33+1838</f>
        <v>15898.33</v>
      </c>
      <c r="U44" s="73">
        <f t="shared" si="3"/>
        <v>0.9611041934871156</v>
      </c>
      <c r="V44" s="74">
        <f t="shared" si="4"/>
        <v>1.0817802626908057</v>
      </c>
      <c r="W44" s="75">
        <f t="shared" si="5"/>
        <v>0.8786101437478906</v>
      </c>
      <c r="X44" s="76">
        <f t="shared" si="9"/>
        <v>1.6338731961445006</v>
      </c>
      <c r="Y44" s="77">
        <f>'[1]Форма1'!F44/'[1]Форма1'!$F$7</f>
        <v>0.06497809098372016</v>
      </c>
      <c r="Z44" s="78">
        <f>'[1]Форма1'!O44/'[1]Форма1'!$O$7</f>
        <v>0.08339007326892445</v>
      </c>
    </row>
    <row r="45" spans="1:26" ht="36" customHeight="1">
      <c r="A45" s="79" t="s">
        <v>58</v>
      </c>
      <c r="B45" s="60">
        <f t="shared" si="10"/>
        <v>8876.134813910001</v>
      </c>
      <c r="C45" s="61">
        <f t="shared" si="11"/>
        <v>36279.10351391</v>
      </c>
      <c r="D45" s="61">
        <f t="shared" si="11"/>
        <v>33153.5824</v>
      </c>
      <c r="E45" s="69">
        <f t="shared" si="0"/>
        <v>0.9138478955878382</v>
      </c>
      <c r="F45" s="63">
        <f>'[1]Форма1'!F45</f>
        <v>2523</v>
      </c>
      <c r="G45" s="64"/>
      <c r="H45" s="63">
        <f>'[1]Форма1'!H45</f>
        <v>16403</v>
      </c>
      <c r="I45" s="65">
        <f>'[1]Форма1'!I45</f>
        <v>15626</v>
      </c>
      <c r="J45" s="66">
        <f t="shared" si="1"/>
        <v>0.9526306163506676</v>
      </c>
      <c r="K45" s="110"/>
      <c r="L45" s="110"/>
      <c r="M45" s="110"/>
      <c r="N45" s="77" t="e">
        <f t="shared" si="12"/>
        <v>#DIV/0!</v>
      </c>
      <c r="O45" s="70">
        <f>'[1]Форма1'!O45</f>
        <v>6353.134813910002</v>
      </c>
      <c r="P45" s="70">
        <f>'[1]Форма1'!P45</f>
        <v>19876.10351391</v>
      </c>
      <c r="Q45" s="70">
        <f>'[1]Форма1'!Q45</f>
        <v>17527.5824</v>
      </c>
      <c r="R45" s="77">
        <f t="shared" si="2"/>
        <v>0.8818419761063118</v>
      </c>
      <c r="S45" s="118">
        <v>1746</v>
      </c>
      <c r="T45" s="111">
        <v>4004.6137</v>
      </c>
      <c r="U45" s="73">
        <f t="shared" si="3"/>
        <v>0.9526306163506676</v>
      </c>
      <c r="V45" s="74">
        <f t="shared" si="4"/>
        <v>1.4450171821305842</v>
      </c>
      <c r="W45" s="75">
        <f t="shared" si="5"/>
        <v>0.8818419761063118</v>
      </c>
      <c r="X45" s="76">
        <f t="shared" si="9"/>
        <v>1.586453847947931</v>
      </c>
      <c r="Y45" s="77">
        <f>'[1]Форма1'!F45/'[1]Форма1'!$F$7</f>
        <v>0.00672462871946864</v>
      </c>
      <c r="Z45" s="78">
        <f>'[1]Форма1'!O45/'[1]Форма1'!$O$7</f>
        <v>0.02039541614745978</v>
      </c>
    </row>
    <row r="46" spans="1:26" ht="36" customHeight="1" thickBot="1">
      <c r="A46" s="80" t="s">
        <v>59</v>
      </c>
      <c r="B46" s="119">
        <f t="shared" si="10"/>
        <v>4107.13850078</v>
      </c>
      <c r="C46" s="120">
        <f t="shared" si="11"/>
        <v>11685.54950078</v>
      </c>
      <c r="D46" s="120">
        <f t="shared" si="11"/>
        <v>10198.672999999999</v>
      </c>
      <c r="E46" s="121">
        <f t="shared" si="0"/>
        <v>0.872759385369019</v>
      </c>
      <c r="F46" s="122">
        <f>'[1]Форма1'!F46</f>
        <v>1603</v>
      </c>
      <c r="G46" s="123"/>
      <c r="H46" s="122">
        <f>'[1]Форма1'!H46</f>
        <v>4999</v>
      </c>
      <c r="I46" s="124">
        <f>'[1]Форма1'!I46</f>
        <v>4903</v>
      </c>
      <c r="J46" s="86">
        <f t="shared" si="1"/>
        <v>0.9807961592318464</v>
      </c>
      <c r="K46" s="125"/>
      <c r="L46" s="125"/>
      <c r="M46" s="125"/>
      <c r="N46" s="98" t="e">
        <f t="shared" si="12"/>
        <v>#DIV/0!</v>
      </c>
      <c r="O46" s="126">
        <f>'[1]Форма1'!O46</f>
        <v>2504.13850078</v>
      </c>
      <c r="P46" s="126">
        <f>'[1]Форма1'!P46</f>
        <v>6686.54950078</v>
      </c>
      <c r="Q46" s="126">
        <f>'[1]Форма1'!Q46</f>
        <v>5295.673</v>
      </c>
      <c r="R46" s="98">
        <f t="shared" si="2"/>
        <v>0.7919889024050818</v>
      </c>
      <c r="S46" s="127">
        <v>1507</v>
      </c>
      <c r="T46" s="128">
        <v>1113.2619999999997</v>
      </c>
      <c r="U46" s="94">
        <f t="shared" si="3"/>
        <v>0.9807961592318464</v>
      </c>
      <c r="V46" s="95">
        <f t="shared" si="4"/>
        <v>1.0637027206370273</v>
      </c>
      <c r="W46" s="96">
        <f t="shared" si="5"/>
        <v>0.7919889024050818</v>
      </c>
      <c r="X46" s="97">
        <f t="shared" si="9"/>
        <v>2.2493703196372468</v>
      </c>
      <c r="Y46" s="98">
        <f>'[1]Форма1'!F46/'[1]Форма1'!$F$7</f>
        <v>0.00427252470761325</v>
      </c>
      <c r="Z46" s="99">
        <f>'[1]Форма1'!O46/'[1]Форма1'!$O$7</f>
        <v>0.008039015117774839</v>
      </c>
    </row>
    <row r="47" spans="1:26" s="132" customFormat="1" ht="36" customHeight="1" thickBot="1">
      <c r="A47" s="129" t="s">
        <v>60</v>
      </c>
      <c r="B47" s="104">
        <f>SUM(B48:B53)</f>
        <v>76888.7233347</v>
      </c>
      <c r="C47" s="104">
        <f>SUM(C48:C53)</f>
        <v>169611.26255470002</v>
      </c>
      <c r="D47" s="130">
        <f>SUM(D48:D53)</f>
        <v>154912.86963</v>
      </c>
      <c r="E47" s="131">
        <f t="shared" si="0"/>
        <v>0.9133407021248972</v>
      </c>
      <c r="F47" s="104">
        <f>F48+F49+F50+F51+F52+F53</f>
        <v>51517</v>
      </c>
      <c r="G47" s="104">
        <f>SUM(J48:J53)</f>
        <v>5.962147060953061</v>
      </c>
      <c r="H47" s="104">
        <f>H48+H49+H50+H51+H52+H53</f>
        <v>97579</v>
      </c>
      <c r="I47" s="104">
        <f>I48+I49+I50+I51+I52+I53</f>
        <v>96682</v>
      </c>
      <c r="J47" s="25">
        <f>I47/H47</f>
        <v>0.9908074483239222</v>
      </c>
      <c r="K47" s="101">
        <f>SUM(K48:K53)</f>
        <v>0</v>
      </c>
      <c r="L47" s="104">
        <f>SUM(L48:L53)</f>
        <v>0</v>
      </c>
      <c r="M47" s="104">
        <f>SUM(M48:M53)</f>
        <v>0</v>
      </c>
      <c r="N47" s="24" t="e">
        <f>M47/L47</f>
        <v>#DIV/0!</v>
      </c>
      <c r="O47" s="104">
        <f>SUM(O48:O53)</f>
        <v>25371.723334699996</v>
      </c>
      <c r="P47" s="104">
        <f>SUM(P48:P53)</f>
        <v>72032.26255469999</v>
      </c>
      <c r="Q47" s="104">
        <f>SUM(Q48:Q53)</f>
        <v>58230.86963</v>
      </c>
      <c r="R47" s="24">
        <f t="shared" si="2"/>
        <v>0.808399841470765</v>
      </c>
      <c r="S47" s="104">
        <f>SUM(S48:S53)</f>
        <v>50620</v>
      </c>
      <c r="T47" s="104">
        <f>SUM(T48:T53)</f>
        <v>11570.33034</v>
      </c>
      <c r="U47" s="105">
        <f t="shared" si="3"/>
        <v>0.9908074483239222</v>
      </c>
      <c r="V47" s="28">
        <f t="shared" si="4"/>
        <v>1.0177202686685105</v>
      </c>
      <c r="W47" s="29">
        <f t="shared" si="5"/>
        <v>0.808399841470765</v>
      </c>
      <c r="X47" s="30">
        <f t="shared" si="9"/>
        <v>2.1928261846584403</v>
      </c>
      <c r="Y47" s="38">
        <f>'[1]Форма1'!F47/'[1]Форма1'!$F$7</f>
        <v>0.13730982867255884</v>
      </c>
      <c r="Z47" s="39">
        <f>'[1]Форма1'!O47/'[1]Форма1'!$O$7</f>
        <v>0.08145063357642654</v>
      </c>
    </row>
    <row r="48" spans="1:26" ht="36" customHeight="1">
      <c r="A48" s="40" t="s">
        <v>61</v>
      </c>
      <c r="B48" s="41">
        <f aca="true" t="shared" si="13" ref="B48:B73">F48+K48+O48</f>
        <v>10950.22591588</v>
      </c>
      <c r="C48" s="42">
        <f aca="true" t="shared" si="14" ref="C48:D73">H48+L48+P48</f>
        <v>31304.92091588</v>
      </c>
      <c r="D48" s="42">
        <f t="shared" si="14"/>
        <v>26882.629999999997</v>
      </c>
      <c r="E48" s="43">
        <f t="shared" si="0"/>
        <v>0.8587349596645455</v>
      </c>
      <c r="F48" s="44">
        <f>'[1]Форма1'!F48</f>
        <v>3222</v>
      </c>
      <c r="G48" s="45"/>
      <c r="H48" s="44">
        <f>'[1]Форма1'!H48</f>
        <v>11058</v>
      </c>
      <c r="I48" s="46">
        <f>'[1]Форма1'!I48</f>
        <v>11087</v>
      </c>
      <c r="J48" s="47">
        <f aca="true" t="shared" si="15" ref="J48:J76">I48/H48</f>
        <v>1.0026225357207452</v>
      </c>
      <c r="K48" s="108"/>
      <c r="L48" s="133"/>
      <c r="M48" s="133"/>
      <c r="N48" s="134" t="e">
        <f aca="true" t="shared" si="16" ref="N48:N53">M48/L48</f>
        <v>#DIV/0!</v>
      </c>
      <c r="O48" s="50">
        <f>'[1]Форма1'!O48</f>
        <v>7728.22591588</v>
      </c>
      <c r="P48" s="50">
        <f>'[1]Форма1'!P48</f>
        <v>20246.92091588</v>
      </c>
      <c r="Q48" s="50">
        <f>'[1]Форма1'!Q48</f>
        <v>15795.63</v>
      </c>
      <c r="R48" s="134">
        <f t="shared" si="2"/>
        <v>0.7801497356376407</v>
      </c>
      <c r="S48" s="135">
        <v>3251</v>
      </c>
      <c r="T48" s="109">
        <v>3276.935</v>
      </c>
      <c r="U48" s="53">
        <f t="shared" si="3"/>
        <v>1.0026225357207452</v>
      </c>
      <c r="V48" s="54">
        <f t="shared" si="4"/>
        <v>0.9910796677945247</v>
      </c>
      <c r="W48" s="55">
        <f t="shared" si="5"/>
        <v>0.7801497356376407</v>
      </c>
      <c r="X48" s="56">
        <f t="shared" si="9"/>
        <v>2.358370219696149</v>
      </c>
      <c r="Y48" s="57">
        <f>'[1]Форма1'!F48/'[1]Форма1'!$F$7</f>
        <v>0.008587694702389202</v>
      </c>
      <c r="Z48" s="58">
        <f>'[1]Форма1'!O48/'[1]Форма1'!$O$7</f>
        <v>0.024809859738982858</v>
      </c>
    </row>
    <row r="49" spans="1:26" ht="36" customHeight="1">
      <c r="A49" s="79" t="s">
        <v>62</v>
      </c>
      <c r="B49" s="60">
        <f t="shared" si="13"/>
        <v>17517.28586989</v>
      </c>
      <c r="C49" s="61">
        <f t="shared" si="14"/>
        <v>32881.27386989</v>
      </c>
      <c r="D49" s="61">
        <f t="shared" si="14"/>
        <v>28403.042</v>
      </c>
      <c r="E49" s="69">
        <f t="shared" si="0"/>
        <v>0.8638060104480685</v>
      </c>
      <c r="F49" s="63">
        <f>'[1]Форма1'!F49</f>
        <v>11799</v>
      </c>
      <c r="G49" s="64"/>
      <c r="H49" s="63">
        <f>'[1]Форма1'!H49</f>
        <v>17730</v>
      </c>
      <c r="I49" s="65">
        <f>'[1]Форма1'!I49</f>
        <v>16914</v>
      </c>
      <c r="J49" s="66">
        <f t="shared" si="15"/>
        <v>0.9539763113367175</v>
      </c>
      <c r="K49" s="110"/>
      <c r="L49" s="136"/>
      <c r="M49" s="136"/>
      <c r="N49" s="137" t="e">
        <f t="shared" si="16"/>
        <v>#DIV/0!</v>
      </c>
      <c r="O49" s="70">
        <f>'[1]Форма1'!O49</f>
        <v>5718.28586989</v>
      </c>
      <c r="P49" s="70">
        <f>'[1]Форма1'!P49</f>
        <v>15151.27386989</v>
      </c>
      <c r="Q49" s="70">
        <f>'[1]Форма1'!Q49</f>
        <v>11489.042</v>
      </c>
      <c r="R49" s="137">
        <f t="shared" si="2"/>
        <v>0.7582888474369193</v>
      </c>
      <c r="S49" s="138">
        <v>10983</v>
      </c>
      <c r="T49" s="111">
        <v>2056.0539999999996</v>
      </c>
      <c r="U49" s="73">
        <f t="shared" si="3"/>
        <v>0.9539763113367175</v>
      </c>
      <c r="V49" s="74">
        <f t="shared" si="4"/>
        <v>1.0742966402622234</v>
      </c>
      <c r="W49" s="75">
        <f t="shared" si="5"/>
        <v>0.7582888474369193</v>
      </c>
      <c r="X49" s="76">
        <f t="shared" si="9"/>
        <v>2.7811943995099355</v>
      </c>
      <c r="Y49" s="77">
        <f>'[1]Форма1'!F49/'[1]Форма1'!$F$7</f>
        <v>0.03144823395204537</v>
      </c>
      <c r="Z49" s="78">
        <f>'[1]Форма1'!O49/'[1]Форма1'!$O$7</f>
        <v>0.018357365833193813</v>
      </c>
    </row>
    <row r="50" spans="1:26" ht="36" customHeight="1">
      <c r="A50" s="79" t="s">
        <v>63</v>
      </c>
      <c r="B50" s="60">
        <f t="shared" si="13"/>
        <v>8711.570945709998</v>
      </c>
      <c r="C50" s="61">
        <f t="shared" si="14"/>
        <v>43435.78094571</v>
      </c>
      <c r="D50" s="61">
        <f t="shared" si="14"/>
        <v>42016.555</v>
      </c>
      <c r="E50" s="69">
        <f t="shared" si="0"/>
        <v>0.9673258793830856</v>
      </c>
      <c r="F50" s="63">
        <f>'[1]Форма1'!F50</f>
        <v>5155</v>
      </c>
      <c r="G50" s="64"/>
      <c r="H50" s="63">
        <f>'[1]Форма1'!H50</f>
        <v>32323</v>
      </c>
      <c r="I50" s="65">
        <f>'[1]Форма1'!I50</f>
        <v>32512</v>
      </c>
      <c r="J50" s="66">
        <f t="shared" si="15"/>
        <v>1.0058472295269623</v>
      </c>
      <c r="K50" s="110"/>
      <c r="L50" s="136"/>
      <c r="M50" s="136"/>
      <c r="N50" s="137" t="e">
        <f t="shared" si="16"/>
        <v>#DIV/0!</v>
      </c>
      <c r="O50" s="70">
        <f>'[1]Форма1'!O50</f>
        <v>3556.5709457099993</v>
      </c>
      <c r="P50" s="70">
        <f>'[1]Форма1'!P50</f>
        <v>11112.78094571</v>
      </c>
      <c r="Q50" s="70">
        <f>'[1]Форма1'!Q50</f>
        <v>9504.555</v>
      </c>
      <c r="R50" s="137">
        <f t="shared" si="2"/>
        <v>0.8552814139352902</v>
      </c>
      <c r="S50" s="138">
        <v>5344</v>
      </c>
      <c r="T50" s="111">
        <v>1948.345</v>
      </c>
      <c r="U50" s="73">
        <f t="shared" si="3"/>
        <v>1.0058472295269623</v>
      </c>
      <c r="V50" s="74">
        <f t="shared" si="4"/>
        <v>0.9646332335329342</v>
      </c>
      <c r="W50" s="75">
        <f t="shared" si="5"/>
        <v>0.8552814139352902</v>
      </c>
      <c r="X50" s="76">
        <f t="shared" si="9"/>
        <v>1.8254318130053966</v>
      </c>
      <c r="Y50" s="77">
        <f>'[1]Форма1'!F50/'[1]Форма1'!$F$7</f>
        <v>0.01373977845773319</v>
      </c>
      <c r="Z50" s="78">
        <f>'[1]Форма1'!O50/'[1]Форма1'!$O$7</f>
        <v>0.011417630291254132</v>
      </c>
    </row>
    <row r="51" spans="1:26" ht="36" customHeight="1">
      <c r="A51" s="79" t="s">
        <v>64</v>
      </c>
      <c r="B51" s="60">
        <f t="shared" si="13"/>
        <v>7200.422835189999</v>
      </c>
      <c r="C51" s="61">
        <f t="shared" si="14"/>
        <v>25484.24783519</v>
      </c>
      <c r="D51" s="61">
        <f t="shared" si="14"/>
        <v>23175.102</v>
      </c>
      <c r="E51" s="69">
        <f t="shared" si="0"/>
        <v>0.9093892882331254</v>
      </c>
      <c r="F51" s="63">
        <f>'[1]Форма1'!F51</f>
        <v>3177</v>
      </c>
      <c r="G51" s="64"/>
      <c r="H51" s="63">
        <f>'[1]Форма1'!H51</f>
        <v>12343</v>
      </c>
      <c r="I51" s="65">
        <f>'[1]Форма1'!I51</f>
        <v>12199</v>
      </c>
      <c r="J51" s="66">
        <f t="shared" si="15"/>
        <v>0.9883334683626347</v>
      </c>
      <c r="K51" s="110"/>
      <c r="L51" s="136"/>
      <c r="M51" s="136"/>
      <c r="N51" s="137" t="e">
        <f t="shared" si="16"/>
        <v>#DIV/0!</v>
      </c>
      <c r="O51" s="70">
        <f>'[1]Форма1'!O51</f>
        <v>4023.422835189999</v>
      </c>
      <c r="P51" s="70">
        <f>'[1]Форма1'!P51</f>
        <v>13141.24783519</v>
      </c>
      <c r="Q51" s="70">
        <f>'[1]Форма1'!Q51</f>
        <v>10976.102</v>
      </c>
      <c r="R51" s="137">
        <f t="shared" si="2"/>
        <v>0.835240468611199</v>
      </c>
      <c r="S51" s="138">
        <v>3033</v>
      </c>
      <c r="T51" s="111">
        <v>1858.277</v>
      </c>
      <c r="U51" s="73">
        <f t="shared" si="3"/>
        <v>0.9883334683626347</v>
      </c>
      <c r="V51" s="74">
        <f t="shared" si="4"/>
        <v>1.0474777448071217</v>
      </c>
      <c r="W51" s="75">
        <f t="shared" si="5"/>
        <v>0.835240468611199</v>
      </c>
      <c r="X51" s="76">
        <f t="shared" si="9"/>
        <v>2.165136217684446</v>
      </c>
      <c r="Y51" s="77">
        <f>'[1]Форма1'!F51/'[1]Форма1'!$F$7</f>
        <v>0.008467754832244101</v>
      </c>
      <c r="Z51" s="78">
        <f>'[1]Форма1'!O51/'[1]Форма1'!$O$7</f>
        <v>0.012916361050803757</v>
      </c>
    </row>
    <row r="52" spans="1:26" ht="36" customHeight="1">
      <c r="A52" s="79" t="s">
        <v>65</v>
      </c>
      <c r="B52" s="60">
        <f t="shared" si="13"/>
        <v>25001.51458152</v>
      </c>
      <c r="C52" s="61">
        <f t="shared" si="14"/>
        <v>12975.11666152</v>
      </c>
      <c r="D52" s="61">
        <f t="shared" si="14"/>
        <v>13135.11009</v>
      </c>
      <c r="E52" s="69">
        <f t="shared" si="0"/>
        <v>1.0123307892062727</v>
      </c>
      <c r="F52" s="63">
        <f>'[1]Форма1'!F52</f>
        <v>23959</v>
      </c>
      <c r="G52" s="64"/>
      <c r="H52" s="63">
        <f>'[1]Форма1'!H52</f>
        <v>9103</v>
      </c>
      <c r="I52" s="65">
        <f>'[1]Форма1'!I52</f>
        <v>9604</v>
      </c>
      <c r="J52" s="66">
        <f t="shared" si="15"/>
        <v>1.0550368010545974</v>
      </c>
      <c r="K52" s="110"/>
      <c r="L52" s="136"/>
      <c r="M52" s="136"/>
      <c r="N52" s="137" t="e">
        <f t="shared" si="16"/>
        <v>#DIV/0!</v>
      </c>
      <c r="O52" s="70">
        <f>'[1]Форма1'!O52</f>
        <v>1042.51458152</v>
      </c>
      <c r="P52" s="70">
        <f>'[1]Форма1'!P52</f>
        <v>3872.11666152</v>
      </c>
      <c r="Q52" s="70">
        <f>'[1]Форма1'!Q52</f>
        <v>3531.11009</v>
      </c>
      <c r="R52" s="137">
        <f t="shared" si="2"/>
        <v>0.9119327744153923</v>
      </c>
      <c r="S52" s="138">
        <v>24460</v>
      </c>
      <c r="T52" s="111">
        <v>701.50794</v>
      </c>
      <c r="U52" s="73">
        <f t="shared" si="3"/>
        <v>1.0550368010545974</v>
      </c>
      <c r="V52" s="74">
        <f t="shared" si="4"/>
        <v>0.979517579721995</v>
      </c>
      <c r="W52" s="75">
        <f t="shared" si="5"/>
        <v>0.9119327744153923</v>
      </c>
      <c r="X52" s="76">
        <f t="shared" si="9"/>
        <v>1.4861051772557274</v>
      </c>
      <c r="Y52" s="77">
        <f>'[1]Форма1'!F52/'[1]Форма1'!$F$7</f>
        <v>0.06385865219569922</v>
      </c>
      <c r="Z52" s="78">
        <f>'[1]Форма1'!O52/'[1]Форма1'!$O$7</f>
        <v>0.0033467759386030384</v>
      </c>
    </row>
    <row r="53" spans="1:26" ht="36" customHeight="1" thickBot="1">
      <c r="A53" s="80" t="s">
        <v>66</v>
      </c>
      <c r="B53" s="119">
        <f t="shared" si="13"/>
        <v>7507.703186510001</v>
      </c>
      <c r="C53" s="120">
        <f t="shared" si="14"/>
        <v>23529.92232651</v>
      </c>
      <c r="D53" s="120">
        <f t="shared" si="14"/>
        <v>21300.43054</v>
      </c>
      <c r="E53" s="121">
        <f t="shared" si="0"/>
        <v>0.9052486550710734</v>
      </c>
      <c r="F53" s="122">
        <f>'[1]Форма1'!F53</f>
        <v>4205</v>
      </c>
      <c r="G53" s="123"/>
      <c r="H53" s="122">
        <f>'[1]Форма1'!H53</f>
        <v>15022</v>
      </c>
      <c r="I53" s="124">
        <f>'[1]Форма1'!I53</f>
        <v>14366</v>
      </c>
      <c r="J53" s="86">
        <f t="shared" si="15"/>
        <v>0.9563307149514046</v>
      </c>
      <c r="K53" s="125"/>
      <c r="L53" s="139"/>
      <c r="M53" s="139"/>
      <c r="N53" s="140" t="e">
        <f t="shared" si="16"/>
        <v>#DIV/0!</v>
      </c>
      <c r="O53" s="126">
        <f>'[1]Форма1'!O53</f>
        <v>3302.7031865100007</v>
      </c>
      <c r="P53" s="126">
        <f>'[1]Форма1'!P53</f>
        <v>8507.92232651</v>
      </c>
      <c r="Q53" s="126">
        <f>'[1]Форма1'!Q53</f>
        <v>6934.43054</v>
      </c>
      <c r="R53" s="140">
        <f t="shared" si="2"/>
        <v>0.8150556944311624</v>
      </c>
      <c r="S53" s="141">
        <v>3549</v>
      </c>
      <c r="T53" s="128">
        <v>1729.2114</v>
      </c>
      <c r="U53" s="94">
        <f t="shared" si="3"/>
        <v>0.9563307149514046</v>
      </c>
      <c r="V53" s="95">
        <f t="shared" si="4"/>
        <v>1.1848408002254156</v>
      </c>
      <c r="W53" s="96">
        <f t="shared" si="5"/>
        <v>0.8150556944311624</v>
      </c>
      <c r="X53" s="97">
        <f t="shared" si="9"/>
        <v>1.9099476134092113</v>
      </c>
      <c r="Y53" s="98">
        <f>'[1]Форма1'!F53/'[1]Форма1'!$F$7</f>
        <v>0.011207714532447732</v>
      </c>
      <c r="Z53" s="99">
        <f>'[1]Форма1'!O53/'[1]Форма1'!$O$7</f>
        <v>0.010602640723588958</v>
      </c>
    </row>
    <row r="54" spans="1:26" s="132" customFormat="1" ht="36" customHeight="1" thickBot="1">
      <c r="A54" s="21" t="s">
        <v>67</v>
      </c>
      <c r="B54" s="142">
        <f t="shared" si="13"/>
        <v>82831</v>
      </c>
      <c r="C54" s="143">
        <f t="shared" si="14"/>
        <v>150645</v>
      </c>
      <c r="D54" s="143">
        <f t="shared" si="14"/>
        <v>115233</v>
      </c>
      <c r="E54" s="102">
        <f t="shared" si="0"/>
        <v>0.7649307975704471</v>
      </c>
      <c r="F54" s="144">
        <f>'[1]Форма1'!F54</f>
        <v>82831</v>
      </c>
      <c r="G54" s="145"/>
      <c r="H54" s="144">
        <f>'[1]Форма1'!H54</f>
        <v>150645</v>
      </c>
      <c r="I54" s="146">
        <f>'[1]Форма1'!I54</f>
        <v>115233</v>
      </c>
      <c r="J54" s="25">
        <f t="shared" si="15"/>
        <v>0.7649307975704471</v>
      </c>
      <c r="K54" s="104"/>
      <c r="L54" s="147"/>
      <c r="M54" s="147"/>
      <c r="N54" s="24"/>
      <c r="O54" s="36">
        <f>'[1]Форма1'!O54</f>
        <v>0</v>
      </c>
      <c r="P54" s="36">
        <f>'[1]Форма1'!P54</f>
        <v>0</v>
      </c>
      <c r="Q54" s="36">
        <f>'[1]Форма1'!Q54</f>
        <v>0</v>
      </c>
      <c r="R54" s="24"/>
      <c r="S54" s="36">
        <v>47419</v>
      </c>
      <c r="T54" s="36">
        <f>'[1]Форма1'!T54</f>
        <v>0</v>
      </c>
      <c r="U54" s="105">
        <f t="shared" si="3"/>
        <v>0.7649307975704471</v>
      </c>
      <c r="V54" s="28">
        <f t="shared" si="4"/>
        <v>1.7467892616883527</v>
      </c>
      <c r="W54" s="29">
        <f t="shared" si="5"/>
        <v>0</v>
      </c>
      <c r="X54" s="30"/>
      <c r="Y54" s="38">
        <f>'[1]Форма1'!F54/'[1]Форма1'!$F$7</f>
        <v>0.2207719863108628</v>
      </c>
      <c r="Z54" s="148"/>
    </row>
    <row r="55" spans="1:24" ht="15.75" customHeight="1" hidden="1">
      <c r="A55" s="149" t="s">
        <v>68</v>
      </c>
      <c r="B55" s="150">
        <f t="shared" si="13"/>
        <v>0</v>
      </c>
      <c r="C55" s="151">
        <f t="shared" si="14"/>
        <v>0</v>
      </c>
      <c r="D55" s="151">
        <f t="shared" si="14"/>
        <v>0</v>
      </c>
      <c r="E55" s="152" t="e">
        <f t="shared" si="0"/>
        <v>#DIV/0!</v>
      </c>
      <c r="F55" s="153"/>
      <c r="G55" s="154"/>
      <c r="H55" s="155"/>
      <c r="I55" s="156"/>
      <c r="J55" s="157" t="e">
        <f t="shared" si="15"/>
        <v>#DIV/0!</v>
      </c>
      <c r="K55" s="158"/>
      <c r="L55" s="159"/>
      <c r="M55" s="159"/>
      <c r="N55" s="160"/>
      <c r="O55" s="161"/>
      <c r="P55" s="159"/>
      <c r="Q55" s="159"/>
      <c r="R55" s="162"/>
      <c r="S55" s="163"/>
      <c r="X55" s="164" t="e">
        <f t="shared" si="9"/>
        <v>#DIV/0!</v>
      </c>
    </row>
    <row r="56" spans="1:24" ht="15.75" customHeight="1" hidden="1">
      <c r="A56" s="166" t="s">
        <v>69</v>
      </c>
      <c r="B56" s="167">
        <f t="shared" si="13"/>
        <v>0</v>
      </c>
      <c r="C56" s="151">
        <f t="shared" si="14"/>
        <v>0</v>
      </c>
      <c r="D56" s="168">
        <f t="shared" si="14"/>
        <v>0</v>
      </c>
      <c r="E56" s="169" t="e">
        <f t="shared" si="0"/>
        <v>#DIV/0!</v>
      </c>
      <c r="F56" s="153"/>
      <c r="G56" s="170"/>
      <c r="H56" s="155"/>
      <c r="I56" s="171"/>
      <c r="J56" s="172" t="e">
        <f t="shared" si="15"/>
        <v>#DIV/0!</v>
      </c>
      <c r="K56" s="173"/>
      <c r="L56" s="174"/>
      <c r="M56" s="174"/>
      <c r="N56" s="175"/>
      <c r="O56" s="176"/>
      <c r="P56" s="174"/>
      <c r="Q56" s="174"/>
      <c r="R56" s="177"/>
      <c r="S56" s="163"/>
      <c r="X56" s="178" t="e">
        <f t="shared" si="9"/>
        <v>#DIV/0!</v>
      </c>
    </row>
    <row r="57" spans="1:24" ht="15.75" customHeight="1" hidden="1">
      <c r="A57" s="166" t="s">
        <v>70</v>
      </c>
      <c r="B57" s="167">
        <f t="shared" si="13"/>
        <v>0</v>
      </c>
      <c r="C57" s="151">
        <f t="shared" si="14"/>
        <v>0</v>
      </c>
      <c r="D57" s="168">
        <f t="shared" si="14"/>
        <v>0</v>
      </c>
      <c r="E57" s="169" t="e">
        <f t="shared" si="0"/>
        <v>#DIV/0!</v>
      </c>
      <c r="F57" s="153"/>
      <c r="G57" s="170"/>
      <c r="H57" s="155"/>
      <c r="I57" s="171"/>
      <c r="J57" s="172" t="e">
        <f t="shared" si="15"/>
        <v>#DIV/0!</v>
      </c>
      <c r="K57" s="173"/>
      <c r="L57" s="174"/>
      <c r="M57" s="174"/>
      <c r="N57" s="175"/>
      <c r="O57" s="179"/>
      <c r="P57" s="174"/>
      <c r="Q57" s="174"/>
      <c r="R57" s="177"/>
      <c r="S57" s="163"/>
      <c r="X57" s="178" t="e">
        <f t="shared" si="9"/>
        <v>#DIV/0!</v>
      </c>
    </row>
    <row r="58" spans="1:24" ht="15.75" customHeight="1" hidden="1">
      <c r="A58" s="166" t="s">
        <v>71</v>
      </c>
      <c r="B58" s="167">
        <f t="shared" si="13"/>
        <v>0</v>
      </c>
      <c r="C58" s="151">
        <f t="shared" si="14"/>
        <v>0</v>
      </c>
      <c r="D58" s="168">
        <f t="shared" si="14"/>
        <v>0</v>
      </c>
      <c r="E58" s="169" t="e">
        <f t="shared" si="0"/>
        <v>#DIV/0!</v>
      </c>
      <c r="F58" s="153"/>
      <c r="G58" s="170"/>
      <c r="H58" s="155"/>
      <c r="I58" s="171"/>
      <c r="J58" s="172" t="e">
        <f t="shared" si="15"/>
        <v>#DIV/0!</v>
      </c>
      <c r="K58" s="173"/>
      <c r="L58" s="174"/>
      <c r="M58" s="174"/>
      <c r="N58" s="175"/>
      <c r="O58" s="180"/>
      <c r="P58" s="174"/>
      <c r="Q58" s="174"/>
      <c r="R58" s="177"/>
      <c r="S58" s="163"/>
      <c r="X58" s="178" t="e">
        <f t="shared" si="9"/>
        <v>#DIV/0!</v>
      </c>
    </row>
    <row r="59" spans="1:24" ht="15.75" customHeight="1" hidden="1">
      <c r="A59" s="166" t="s">
        <v>72</v>
      </c>
      <c r="B59" s="167">
        <f t="shared" si="13"/>
        <v>0</v>
      </c>
      <c r="C59" s="151">
        <f t="shared" si="14"/>
        <v>0</v>
      </c>
      <c r="D59" s="168">
        <f t="shared" si="14"/>
        <v>0</v>
      </c>
      <c r="E59" s="169" t="e">
        <f t="shared" si="0"/>
        <v>#DIV/0!</v>
      </c>
      <c r="F59" s="153"/>
      <c r="G59" s="170"/>
      <c r="H59" s="155"/>
      <c r="I59" s="171"/>
      <c r="J59" s="172" t="e">
        <f t="shared" si="15"/>
        <v>#DIV/0!</v>
      </c>
      <c r="K59" s="173"/>
      <c r="L59" s="174"/>
      <c r="M59" s="174"/>
      <c r="N59" s="175"/>
      <c r="O59" s="181"/>
      <c r="P59" s="174"/>
      <c r="Q59" s="174"/>
      <c r="R59" s="177"/>
      <c r="S59" s="163"/>
      <c r="X59" s="178" t="e">
        <f t="shared" si="9"/>
        <v>#DIV/0!</v>
      </c>
    </row>
    <row r="60" spans="1:24" ht="15.75" customHeight="1" hidden="1">
      <c r="A60" s="166" t="s">
        <v>73</v>
      </c>
      <c r="B60" s="167">
        <f t="shared" si="13"/>
        <v>0</v>
      </c>
      <c r="C60" s="151">
        <f t="shared" si="14"/>
        <v>0</v>
      </c>
      <c r="D60" s="168">
        <f t="shared" si="14"/>
        <v>0</v>
      </c>
      <c r="E60" s="169" t="e">
        <f t="shared" si="0"/>
        <v>#DIV/0!</v>
      </c>
      <c r="F60" s="153"/>
      <c r="G60" s="182"/>
      <c r="H60" s="183"/>
      <c r="I60" s="184"/>
      <c r="J60" s="172" t="e">
        <f t="shared" si="15"/>
        <v>#DIV/0!</v>
      </c>
      <c r="K60" s="173"/>
      <c r="L60" s="174"/>
      <c r="M60" s="174"/>
      <c r="N60" s="175"/>
      <c r="O60" s="185"/>
      <c r="P60" s="174"/>
      <c r="Q60" s="174"/>
      <c r="R60" s="177"/>
      <c r="S60" s="163"/>
      <c r="X60" s="178" t="e">
        <f t="shared" si="9"/>
        <v>#DIV/0!</v>
      </c>
    </row>
    <row r="61" spans="1:24" ht="15.75" customHeight="1" hidden="1">
      <c r="A61" s="166" t="s">
        <v>74</v>
      </c>
      <c r="B61" s="167">
        <f t="shared" si="13"/>
        <v>0</v>
      </c>
      <c r="C61" s="151">
        <f t="shared" si="14"/>
        <v>0</v>
      </c>
      <c r="D61" s="168">
        <f t="shared" si="14"/>
        <v>0</v>
      </c>
      <c r="E61" s="169" t="e">
        <f t="shared" si="0"/>
        <v>#DIV/0!</v>
      </c>
      <c r="F61" s="153"/>
      <c r="G61" s="182"/>
      <c r="H61" s="155"/>
      <c r="I61" s="171"/>
      <c r="J61" s="172" t="e">
        <f t="shared" si="15"/>
        <v>#DIV/0!</v>
      </c>
      <c r="K61" s="186"/>
      <c r="L61" s="187"/>
      <c r="M61" s="187"/>
      <c r="N61" s="175"/>
      <c r="O61" s="188"/>
      <c r="P61" s="189"/>
      <c r="Q61" s="189"/>
      <c r="R61" s="177"/>
      <c r="S61" s="163"/>
      <c r="X61" s="178" t="e">
        <f t="shared" si="9"/>
        <v>#DIV/0!</v>
      </c>
    </row>
    <row r="62" spans="1:24" ht="15.75" customHeight="1" hidden="1">
      <c r="A62" s="166" t="s">
        <v>75</v>
      </c>
      <c r="B62" s="167">
        <f t="shared" si="13"/>
        <v>0</v>
      </c>
      <c r="C62" s="151">
        <f t="shared" si="14"/>
        <v>0</v>
      </c>
      <c r="D62" s="168">
        <f t="shared" si="14"/>
        <v>0</v>
      </c>
      <c r="E62" s="169" t="e">
        <f t="shared" si="0"/>
        <v>#DIV/0!</v>
      </c>
      <c r="F62" s="153"/>
      <c r="G62" s="182"/>
      <c r="H62" s="155"/>
      <c r="I62" s="171"/>
      <c r="J62" s="172" t="e">
        <f t="shared" si="15"/>
        <v>#DIV/0!</v>
      </c>
      <c r="K62" s="186"/>
      <c r="L62" s="187"/>
      <c r="M62" s="187"/>
      <c r="N62" s="175"/>
      <c r="O62" s="188"/>
      <c r="P62" s="187"/>
      <c r="Q62" s="187"/>
      <c r="R62" s="177"/>
      <c r="S62" s="163"/>
      <c r="X62" s="178" t="e">
        <f t="shared" si="9"/>
        <v>#DIV/0!</v>
      </c>
    </row>
    <row r="63" spans="1:24" ht="15.75" customHeight="1" hidden="1">
      <c r="A63" s="166" t="s">
        <v>76</v>
      </c>
      <c r="B63" s="167">
        <f t="shared" si="13"/>
        <v>0</v>
      </c>
      <c r="C63" s="151">
        <f t="shared" si="14"/>
        <v>0</v>
      </c>
      <c r="D63" s="168">
        <f t="shared" si="14"/>
        <v>0</v>
      </c>
      <c r="E63" s="169" t="e">
        <f t="shared" si="0"/>
        <v>#DIV/0!</v>
      </c>
      <c r="F63" s="153"/>
      <c r="G63" s="182"/>
      <c r="H63" s="155"/>
      <c r="I63" s="171"/>
      <c r="J63" s="172" t="e">
        <f t="shared" si="15"/>
        <v>#DIV/0!</v>
      </c>
      <c r="K63" s="186"/>
      <c r="L63" s="187"/>
      <c r="M63" s="187"/>
      <c r="N63" s="175"/>
      <c r="O63" s="188"/>
      <c r="P63" s="187"/>
      <c r="Q63" s="187"/>
      <c r="R63" s="177"/>
      <c r="S63" s="163"/>
      <c r="X63" s="178" t="e">
        <f t="shared" si="9"/>
        <v>#DIV/0!</v>
      </c>
    </row>
    <row r="64" spans="1:24" ht="15.75" customHeight="1" hidden="1">
      <c r="A64" s="166" t="s">
        <v>77</v>
      </c>
      <c r="B64" s="167">
        <f t="shared" si="13"/>
        <v>0</v>
      </c>
      <c r="C64" s="151">
        <f t="shared" si="14"/>
        <v>0</v>
      </c>
      <c r="D64" s="168">
        <f t="shared" si="14"/>
        <v>0</v>
      </c>
      <c r="E64" s="169" t="e">
        <f t="shared" si="0"/>
        <v>#DIV/0!</v>
      </c>
      <c r="F64" s="153"/>
      <c r="G64" s="182"/>
      <c r="H64" s="155"/>
      <c r="I64" s="171"/>
      <c r="J64" s="172" t="e">
        <f t="shared" si="15"/>
        <v>#DIV/0!</v>
      </c>
      <c r="K64" s="186"/>
      <c r="L64" s="187"/>
      <c r="M64" s="187"/>
      <c r="N64" s="175"/>
      <c r="O64" s="188"/>
      <c r="P64" s="189"/>
      <c r="Q64" s="189"/>
      <c r="R64" s="177"/>
      <c r="S64" s="163"/>
      <c r="X64" s="178" t="e">
        <f t="shared" si="9"/>
        <v>#DIV/0!</v>
      </c>
    </row>
    <row r="65" spans="1:24" ht="15.75" customHeight="1" hidden="1">
      <c r="A65" s="166" t="s">
        <v>78</v>
      </c>
      <c r="B65" s="167">
        <f t="shared" si="13"/>
        <v>0</v>
      </c>
      <c r="C65" s="151">
        <f t="shared" si="14"/>
        <v>0</v>
      </c>
      <c r="D65" s="168">
        <f t="shared" si="14"/>
        <v>0</v>
      </c>
      <c r="E65" s="169" t="e">
        <f t="shared" si="0"/>
        <v>#DIV/0!</v>
      </c>
      <c r="F65" s="153"/>
      <c r="G65" s="182"/>
      <c r="H65" s="155"/>
      <c r="I65" s="171"/>
      <c r="J65" s="172" t="e">
        <f t="shared" si="15"/>
        <v>#DIV/0!</v>
      </c>
      <c r="K65" s="186"/>
      <c r="L65" s="187"/>
      <c r="M65" s="187"/>
      <c r="N65" s="175"/>
      <c r="O65" s="188"/>
      <c r="P65" s="189"/>
      <c r="Q65" s="189"/>
      <c r="R65" s="177"/>
      <c r="S65" s="163"/>
      <c r="X65" s="178" t="e">
        <f t="shared" si="9"/>
        <v>#DIV/0!</v>
      </c>
    </row>
    <row r="66" spans="1:24" ht="15.75" customHeight="1" hidden="1">
      <c r="A66" s="166" t="s">
        <v>79</v>
      </c>
      <c r="B66" s="167">
        <f t="shared" si="13"/>
        <v>0</v>
      </c>
      <c r="C66" s="151">
        <f t="shared" si="14"/>
        <v>0</v>
      </c>
      <c r="D66" s="168">
        <f t="shared" si="14"/>
        <v>0</v>
      </c>
      <c r="E66" s="169" t="e">
        <f t="shared" si="0"/>
        <v>#DIV/0!</v>
      </c>
      <c r="F66" s="153"/>
      <c r="G66" s="182"/>
      <c r="H66" s="155"/>
      <c r="I66" s="171"/>
      <c r="J66" s="172" t="e">
        <f t="shared" si="15"/>
        <v>#DIV/0!</v>
      </c>
      <c r="K66" s="186"/>
      <c r="L66" s="187"/>
      <c r="M66" s="187"/>
      <c r="N66" s="175"/>
      <c r="O66" s="188"/>
      <c r="P66" s="189"/>
      <c r="Q66" s="189"/>
      <c r="R66" s="177"/>
      <c r="S66" s="163"/>
      <c r="X66" s="178" t="e">
        <f t="shared" si="9"/>
        <v>#DIV/0!</v>
      </c>
    </row>
    <row r="67" spans="1:24" ht="15.75" customHeight="1" hidden="1">
      <c r="A67" s="166" t="s">
        <v>80</v>
      </c>
      <c r="B67" s="167">
        <f t="shared" si="13"/>
        <v>0</v>
      </c>
      <c r="C67" s="151">
        <f t="shared" si="14"/>
        <v>0</v>
      </c>
      <c r="D67" s="168">
        <f t="shared" si="14"/>
        <v>0</v>
      </c>
      <c r="E67" s="169" t="e">
        <f t="shared" si="0"/>
        <v>#DIV/0!</v>
      </c>
      <c r="F67" s="153"/>
      <c r="G67" s="190"/>
      <c r="H67" s="155"/>
      <c r="I67" s="171"/>
      <c r="J67" s="172" t="e">
        <f t="shared" si="15"/>
        <v>#DIV/0!</v>
      </c>
      <c r="K67" s="191"/>
      <c r="L67" s="192"/>
      <c r="M67" s="192"/>
      <c r="N67" s="175"/>
      <c r="O67" s="193"/>
      <c r="P67" s="192"/>
      <c r="Q67" s="192"/>
      <c r="R67" s="177"/>
      <c r="S67" s="163"/>
      <c r="X67" s="178" t="e">
        <f t="shared" si="9"/>
        <v>#DIV/0!</v>
      </c>
    </row>
    <row r="68" spans="1:24" ht="15.75" customHeight="1" hidden="1">
      <c r="A68" s="166" t="s">
        <v>81</v>
      </c>
      <c r="B68" s="167">
        <f t="shared" si="13"/>
        <v>0</v>
      </c>
      <c r="C68" s="151">
        <f t="shared" si="14"/>
        <v>0</v>
      </c>
      <c r="D68" s="168">
        <f t="shared" si="14"/>
        <v>0</v>
      </c>
      <c r="E68" s="169" t="e">
        <f t="shared" si="0"/>
        <v>#DIV/0!</v>
      </c>
      <c r="F68" s="153"/>
      <c r="G68" s="194"/>
      <c r="H68" s="155"/>
      <c r="I68" s="171"/>
      <c r="J68" s="172" t="e">
        <f t="shared" si="15"/>
        <v>#DIV/0!</v>
      </c>
      <c r="K68" s="186"/>
      <c r="L68" s="187"/>
      <c r="M68" s="187"/>
      <c r="N68" s="175"/>
      <c r="O68" s="188"/>
      <c r="P68" s="187"/>
      <c r="Q68" s="187"/>
      <c r="R68" s="177"/>
      <c r="S68" s="163"/>
      <c r="X68" s="178" t="e">
        <f t="shared" si="9"/>
        <v>#DIV/0!</v>
      </c>
    </row>
    <row r="69" spans="1:24" ht="15.75" customHeight="1" hidden="1">
      <c r="A69" s="166" t="s">
        <v>82</v>
      </c>
      <c r="B69" s="167">
        <f t="shared" si="13"/>
        <v>0</v>
      </c>
      <c r="C69" s="151">
        <f t="shared" si="14"/>
        <v>0</v>
      </c>
      <c r="D69" s="168">
        <f t="shared" si="14"/>
        <v>0</v>
      </c>
      <c r="E69" s="169" t="e">
        <f t="shared" si="0"/>
        <v>#DIV/0!</v>
      </c>
      <c r="F69" s="153"/>
      <c r="G69" s="194"/>
      <c r="H69" s="155"/>
      <c r="I69" s="171"/>
      <c r="J69" s="172" t="e">
        <f t="shared" si="15"/>
        <v>#DIV/0!</v>
      </c>
      <c r="K69" s="186"/>
      <c r="L69" s="187"/>
      <c r="M69" s="187"/>
      <c r="N69" s="175"/>
      <c r="O69" s="188"/>
      <c r="P69" s="187"/>
      <c r="Q69" s="187"/>
      <c r="R69" s="177"/>
      <c r="S69" s="163"/>
      <c r="X69" s="178" t="e">
        <f t="shared" si="9"/>
        <v>#DIV/0!</v>
      </c>
    </row>
    <row r="70" spans="1:24" ht="15.75" customHeight="1" hidden="1">
      <c r="A70" s="166" t="s">
        <v>83</v>
      </c>
      <c r="B70" s="167">
        <f t="shared" si="13"/>
        <v>0</v>
      </c>
      <c r="C70" s="151">
        <f t="shared" si="14"/>
        <v>0</v>
      </c>
      <c r="D70" s="168">
        <f t="shared" si="14"/>
        <v>0</v>
      </c>
      <c r="E70" s="169" t="e">
        <f t="shared" si="0"/>
        <v>#DIV/0!</v>
      </c>
      <c r="F70" s="153"/>
      <c r="G70" s="194"/>
      <c r="H70" s="155"/>
      <c r="I70" s="171"/>
      <c r="J70" s="172" t="e">
        <f t="shared" si="15"/>
        <v>#DIV/0!</v>
      </c>
      <c r="K70" s="186"/>
      <c r="L70" s="187"/>
      <c r="M70" s="187"/>
      <c r="N70" s="175"/>
      <c r="O70" s="188"/>
      <c r="P70" s="187"/>
      <c r="Q70" s="187"/>
      <c r="R70" s="177"/>
      <c r="S70" s="163"/>
      <c r="X70" s="178" t="e">
        <f t="shared" si="9"/>
        <v>#DIV/0!</v>
      </c>
    </row>
    <row r="71" spans="1:24" ht="15.75" customHeight="1" hidden="1">
      <c r="A71" s="166" t="s">
        <v>84</v>
      </c>
      <c r="B71" s="167">
        <f t="shared" si="13"/>
        <v>0</v>
      </c>
      <c r="C71" s="151">
        <f t="shared" si="14"/>
        <v>0</v>
      </c>
      <c r="D71" s="168">
        <f t="shared" si="14"/>
        <v>0</v>
      </c>
      <c r="E71" s="169" t="e">
        <f aca="true" t="shared" si="17" ref="E71:E76">D71/C71</f>
        <v>#DIV/0!</v>
      </c>
      <c r="F71" s="195"/>
      <c r="G71" s="194"/>
      <c r="H71" s="183"/>
      <c r="I71" s="184"/>
      <c r="J71" s="172" t="e">
        <f t="shared" si="15"/>
        <v>#DIV/0!</v>
      </c>
      <c r="K71" s="186"/>
      <c r="L71" s="187"/>
      <c r="M71" s="187"/>
      <c r="N71" s="175"/>
      <c r="O71" s="188"/>
      <c r="P71" s="187"/>
      <c r="Q71" s="187"/>
      <c r="R71" s="177"/>
      <c r="S71" s="163"/>
      <c r="X71" s="178" t="e">
        <f t="shared" si="9"/>
        <v>#DIV/0!</v>
      </c>
    </row>
    <row r="72" spans="1:24" ht="15.75" customHeight="1" hidden="1">
      <c r="A72" s="166" t="s">
        <v>85</v>
      </c>
      <c r="B72" s="167">
        <f t="shared" si="13"/>
        <v>0</v>
      </c>
      <c r="C72" s="151">
        <f t="shared" si="14"/>
        <v>0</v>
      </c>
      <c r="D72" s="168">
        <f t="shared" si="14"/>
        <v>0</v>
      </c>
      <c r="E72" s="169" t="e">
        <f t="shared" si="17"/>
        <v>#DIV/0!</v>
      </c>
      <c r="F72" s="196"/>
      <c r="G72" s="194"/>
      <c r="H72" s="155"/>
      <c r="I72" s="197"/>
      <c r="J72" s="172" t="e">
        <f t="shared" si="15"/>
        <v>#DIV/0!</v>
      </c>
      <c r="K72" s="186"/>
      <c r="L72" s="187"/>
      <c r="M72" s="187"/>
      <c r="N72" s="175"/>
      <c r="O72" s="188"/>
      <c r="P72" s="187"/>
      <c r="Q72" s="187"/>
      <c r="R72" s="177"/>
      <c r="S72" s="163"/>
      <c r="X72" s="178" t="e">
        <f t="shared" si="9"/>
        <v>#DIV/0!</v>
      </c>
    </row>
    <row r="73" spans="1:24" ht="15.75" customHeight="1" hidden="1">
      <c r="A73" s="198" t="s">
        <v>86</v>
      </c>
      <c r="B73" s="167">
        <f t="shared" si="13"/>
        <v>0</v>
      </c>
      <c r="C73" s="151">
        <f t="shared" si="14"/>
        <v>0</v>
      </c>
      <c r="D73" s="168">
        <f t="shared" si="14"/>
        <v>0</v>
      </c>
      <c r="E73" s="169" t="e">
        <f t="shared" si="17"/>
        <v>#DIV/0!</v>
      </c>
      <c r="F73" s="199"/>
      <c r="G73" s="194"/>
      <c r="H73" s="200"/>
      <c r="I73" s="200"/>
      <c r="J73" s="172" t="e">
        <f t="shared" si="15"/>
        <v>#DIV/0!</v>
      </c>
      <c r="K73" s="201"/>
      <c r="L73" s="202"/>
      <c r="M73" s="202"/>
      <c r="N73" s="203"/>
      <c r="O73" s="204"/>
      <c r="P73" s="202"/>
      <c r="Q73" s="202"/>
      <c r="R73" s="177"/>
      <c r="S73" s="163"/>
      <c r="X73" s="178" t="e">
        <f t="shared" si="9"/>
        <v>#DIV/0!</v>
      </c>
    </row>
    <row r="74" spans="1:24" ht="15.75" customHeight="1" hidden="1">
      <c r="A74" s="205" t="s">
        <v>87</v>
      </c>
      <c r="B74" s="167">
        <f>F74+K74+O74</f>
        <v>0</v>
      </c>
      <c r="C74" s="151">
        <f aca="true" t="shared" si="18" ref="C74:D78">H74+L74+P74</f>
        <v>0</v>
      </c>
      <c r="D74" s="168">
        <f t="shared" si="18"/>
        <v>0</v>
      </c>
      <c r="E74" s="169" t="e">
        <f t="shared" si="17"/>
        <v>#DIV/0!</v>
      </c>
      <c r="F74" s="206"/>
      <c r="G74" s="207"/>
      <c r="H74" s="183"/>
      <c r="I74" s="184"/>
      <c r="J74" s="172" t="e">
        <f t="shared" si="15"/>
        <v>#DIV/0!</v>
      </c>
      <c r="K74" s="201"/>
      <c r="L74" s="202"/>
      <c r="M74" s="202"/>
      <c r="N74" s="203"/>
      <c r="O74" s="204"/>
      <c r="P74" s="202"/>
      <c r="Q74" s="202"/>
      <c r="R74" s="208"/>
      <c r="S74" s="163"/>
      <c r="X74" s="178" t="e">
        <f>O74/T74</f>
        <v>#DIV/0!</v>
      </c>
    </row>
    <row r="75" spans="1:24" ht="15.75" customHeight="1" hidden="1">
      <c r="A75" s="198" t="s">
        <v>88</v>
      </c>
      <c r="B75" s="167">
        <f>F75+K75+O75</f>
        <v>0</v>
      </c>
      <c r="C75" s="151">
        <f t="shared" si="18"/>
        <v>0</v>
      </c>
      <c r="D75" s="168">
        <f t="shared" si="18"/>
        <v>0</v>
      </c>
      <c r="E75" s="209" t="e">
        <f t="shared" si="17"/>
        <v>#DIV/0!</v>
      </c>
      <c r="F75" s="206"/>
      <c r="G75" s="207"/>
      <c r="H75" s="210"/>
      <c r="I75" s="210"/>
      <c r="J75" s="211" t="e">
        <f>I75/H75</f>
        <v>#DIV/0!</v>
      </c>
      <c r="K75" s="201"/>
      <c r="L75" s="202"/>
      <c r="M75" s="202"/>
      <c r="N75" s="203"/>
      <c r="O75" s="204"/>
      <c r="P75" s="202"/>
      <c r="Q75" s="202"/>
      <c r="R75" s="208"/>
      <c r="S75" s="163"/>
      <c r="X75" s="178" t="e">
        <f>O75/T75</f>
        <v>#DIV/0!</v>
      </c>
    </row>
    <row r="76" spans="1:24" ht="15.75" customHeight="1" hidden="1">
      <c r="A76" s="212" t="s">
        <v>89</v>
      </c>
      <c r="B76" s="167">
        <f>F76+K76+O76</f>
        <v>0</v>
      </c>
      <c r="C76" s="151">
        <f t="shared" si="18"/>
        <v>0</v>
      </c>
      <c r="D76" s="168">
        <f t="shared" si="18"/>
        <v>0</v>
      </c>
      <c r="E76" s="209" t="e">
        <f t="shared" si="17"/>
        <v>#DIV/0!</v>
      </c>
      <c r="F76" s="206"/>
      <c r="G76" s="207"/>
      <c r="H76" s="213"/>
      <c r="I76" s="197"/>
      <c r="J76" s="211" t="e">
        <f t="shared" si="15"/>
        <v>#DIV/0!</v>
      </c>
      <c r="K76" s="214"/>
      <c r="L76" s="215"/>
      <c r="M76" s="215"/>
      <c r="N76" s="216"/>
      <c r="O76" s="204"/>
      <c r="P76" s="202"/>
      <c r="Q76" s="202"/>
      <c r="R76" s="217"/>
      <c r="S76" s="163"/>
      <c r="X76" s="178" t="e">
        <f>O76/T76</f>
        <v>#DIV/0!</v>
      </c>
    </row>
    <row r="77" spans="1:24" ht="20.25" hidden="1">
      <c r="A77" t="s">
        <v>90</v>
      </c>
      <c r="B77" s="167">
        <f>F77+K77+O77</f>
        <v>0</v>
      </c>
      <c r="C77" s="151">
        <f t="shared" si="18"/>
        <v>0</v>
      </c>
      <c r="D77" s="168">
        <f t="shared" si="18"/>
        <v>0</v>
      </c>
      <c r="E77" s="218"/>
      <c r="F77" s="218"/>
      <c r="G77" s="218"/>
      <c r="H77" s="218"/>
      <c r="I77" s="218"/>
      <c r="J77" s="218"/>
      <c r="L77" s="219"/>
      <c r="M77" s="219"/>
      <c r="N77" s="219"/>
      <c r="O77" s="220"/>
      <c r="P77" s="220">
        <v>0</v>
      </c>
      <c r="Q77" s="220">
        <v>0</v>
      </c>
      <c r="R77" s="219"/>
      <c r="S77" s="219"/>
      <c r="X77" s="178" t="e">
        <f>O77/T77</f>
        <v>#DIV/0!</v>
      </c>
    </row>
    <row r="78" spans="1:24" ht="20.25" hidden="1">
      <c r="A78" t="s">
        <v>91</v>
      </c>
      <c r="B78" s="167">
        <f>F78+K78+O78</f>
        <v>0</v>
      </c>
      <c r="C78" s="151">
        <f t="shared" si="18"/>
        <v>0</v>
      </c>
      <c r="D78" s="168">
        <f t="shared" si="18"/>
        <v>0</v>
      </c>
      <c r="E78" s="218"/>
      <c r="F78" s="218"/>
      <c r="G78" s="218"/>
      <c r="H78" s="218"/>
      <c r="I78" s="218"/>
      <c r="J78" s="218"/>
      <c r="L78" s="219"/>
      <c r="M78" s="219"/>
      <c r="N78" s="219"/>
      <c r="O78" s="220"/>
      <c r="P78" s="220">
        <v>0</v>
      </c>
      <c r="Q78" s="220">
        <v>0</v>
      </c>
      <c r="R78" s="219"/>
      <c r="S78" s="219"/>
      <c r="X78" s="178" t="e">
        <f>O78/T78</f>
        <v>#DIV/0!</v>
      </c>
    </row>
    <row r="79" spans="12:19" ht="15">
      <c r="L79" s="219"/>
      <c r="M79" s="219"/>
      <c r="N79" s="219"/>
      <c r="O79" s="219"/>
      <c r="P79" s="219" t="s">
        <v>92</v>
      </c>
      <c r="Q79" s="219"/>
      <c r="R79" s="219"/>
      <c r="S79" s="219"/>
    </row>
    <row r="80" spans="1:19" ht="15">
      <c r="A80" t="s">
        <v>93</v>
      </c>
      <c r="L80" s="219"/>
      <c r="M80" s="219"/>
      <c r="N80" s="219"/>
      <c r="O80" s="219"/>
      <c r="P80" s="219"/>
      <c r="Q80" s="219"/>
      <c r="R80" s="219"/>
      <c r="S80" s="219"/>
    </row>
    <row r="81" spans="12:19" ht="15">
      <c r="L81" s="219"/>
      <c r="M81" s="219"/>
      <c r="N81" s="219"/>
      <c r="O81" s="219"/>
      <c r="P81" s="219"/>
      <c r="Q81" s="219"/>
      <c r="R81" s="219"/>
      <c r="S81" s="219"/>
    </row>
    <row r="82" spans="12:19" ht="15">
      <c r="L82" s="219"/>
      <c r="M82" s="219"/>
      <c r="N82" s="219"/>
      <c r="O82" s="219"/>
      <c r="P82" s="219"/>
      <c r="Q82" s="219"/>
      <c r="R82" s="219"/>
      <c r="S82" s="219"/>
    </row>
    <row r="83" spans="12:19" ht="15">
      <c r="L83" s="219"/>
      <c r="M83" s="219"/>
      <c r="N83" s="219"/>
      <c r="O83" s="219"/>
      <c r="P83" s="221"/>
      <c r="Q83" s="219"/>
      <c r="R83" s="219"/>
      <c r="S83" s="219"/>
    </row>
    <row r="84" spans="9:19" ht="15">
      <c r="I84" s="222"/>
      <c r="L84" s="219"/>
      <c r="M84" s="219"/>
      <c r="N84" s="219"/>
      <c r="O84" s="219"/>
      <c r="P84" s="219"/>
      <c r="Q84" s="219"/>
      <c r="R84" s="219"/>
      <c r="S84" s="219"/>
    </row>
    <row r="85" spans="9:19" ht="18">
      <c r="I85" s="223"/>
      <c r="L85" s="219"/>
      <c r="M85" s="219"/>
      <c r="N85" s="219"/>
      <c r="O85" s="219"/>
      <c r="P85" s="219"/>
      <c r="Q85" s="219"/>
      <c r="R85" s="219"/>
      <c r="S85" s="219"/>
    </row>
    <row r="86" spans="12:19" ht="15">
      <c r="L86" s="219"/>
      <c r="M86" s="219"/>
      <c r="N86" s="219"/>
      <c r="O86" s="219"/>
      <c r="P86" s="219"/>
      <c r="Q86" s="219"/>
      <c r="R86" s="219"/>
      <c r="S86" s="219"/>
    </row>
    <row r="87" spans="12:19" ht="15">
      <c r="L87" s="219"/>
      <c r="M87" s="219"/>
      <c r="N87" s="219"/>
      <c r="O87" s="219"/>
      <c r="P87" s="219"/>
      <c r="Q87" s="219"/>
      <c r="R87" s="219"/>
      <c r="S87" s="219"/>
    </row>
    <row r="88" spans="12:19" ht="15">
      <c r="L88" s="219"/>
      <c r="M88" s="219"/>
      <c r="N88" s="219"/>
      <c r="O88" s="219"/>
      <c r="P88" s="219"/>
      <c r="Q88" s="219"/>
      <c r="R88" s="219"/>
      <c r="S88" s="219"/>
    </row>
    <row r="89" spans="12:19" ht="15">
      <c r="L89" s="219"/>
      <c r="M89" s="219"/>
      <c r="N89" s="219"/>
      <c r="O89" s="219"/>
      <c r="P89" s="219"/>
      <c r="Q89" s="219"/>
      <c r="R89" s="219"/>
      <c r="S89" s="219"/>
    </row>
    <row r="90" spans="12:19" ht="15">
      <c r="L90" s="219"/>
      <c r="M90" s="219"/>
      <c r="N90" s="219"/>
      <c r="O90" s="219"/>
      <c r="P90" s="219"/>
      <c r="Q90" s="219"/>
      <c r="R90" s="219"/>
      <c r="S90" s="219"/>
    </row>
    <row r="91" spans="12:19" ht="15">
      <c r="L91" s="219"/>
      <c r="M91" s="219"/>
      <c r="N91" s="219"/>
      <c r="O91" s="219"/>
      <c r="P91" s="219"/>
      <c r="Q91" s="219"/>
      <c r="R91" s="219"/>
      <c r="S91" s="219"/>
    </row>
    <row r="92" spans="12:19" ht="15">
      <c r="L92" s="219"/>
      <c r="M92" s="219"/>
      <c r="N92" s="219"/>
      <c r="O92" s="219"/>
      <c r="P92" s="219"/>
      <c r="Q92" s="219"/>
      <c r="R92" s="219"/>
      <c r="S92" s="219"/>
    </row>
    <row r="93" spans="12:19" ht="15">
      <c r="L93" s="219"/>
      <c r="M93" s="219"/>
      <c r="N93" s="219"/>
      <c r="O93" s="219"/>
      <c r="P93" s="219"/>
      <c r="Q93" s="219"/>
      <c r="R93" s="219"/>
      <c r="S93" s="219"/>
    </row>
    <row r="94" spans="12:19" ht="15">
      <c r="L94" s="219"/>
      <c r="M94" s="219"/>
      <c r="N94" s="219"/>
      <c r="O94" s="219"/>
      <c r="P94" s="219"/>
      <c r="Q94" s="219"/>
      <c r="R94" s="219"/>
      <c r="S94" s="219"/>
    </row>
    <row r="95" spans="12:19" ht="15">
      <c r="L95" s="219"/>
      <c r="M95" s="219"/>
      <c r="N95" s="219"/>
      <c r="O95" s="219"/>
      <c r="P95" s="219"/>
      <c r="Q95" s="219"/>
      <c r="R95" s="219"/>
      <c r="S95" s="219"/>
    </row>
    <row r="96" spans="12:19" ht="15">
      <c r="L96" s="219"/>
      <c r="M96" s="219"/>
      <c r="N96" s="219"/>
      <c r="O96" s="219"/>
      <c r="P96" s="219"/>
      <c r="Q96" s="219"/>
      <c r="R96" s="219"/>
      <c r="S96" s="219"/>
    </row>
    <row r="97" spans="12:19" ht="15">
      <c r="L97" s="219"/>
      <c r="M97" s="219"/>
      <c r="N97" s="219"/>
      <c r="O97" s="219"/>
      <c r="P97" s="219"/>
      <c r="Q97" s="219"/>
      <c r="R97" s="219"/>
      <c r="S97" s="219"/>
    </row>
    <row r="98" spans="12:19" ht="15">
      <c r="L98" s="219"/>
      <c r="M98" s="219"/>
      <c r="N98" s="219"/>
      <c r="O98" s="219"/>
      <c r="P98" s="219"/>
      <c r="Q98" s="219"/>
      <c r="R98" s="219"/>
      <c r="S98" s="219"/>
    </row>
    <row r="99" spans="12:19" ht="15">
      <c r="L99" s="219"/>
      <c r="M99" s="219"/>
      <c r="N99" s="219"/>
      <c r="O99" s="219"/>
      <c r="P99" s="219"/>
      <c r="Q99" s="219"/>
      <c r="R99" s="219"/>
      <c r="S99" s="219"/>
    </row>
    <row r="100" spans="12:19" ht="15">
      <c r="L100" s="219"/>
      <c r="M100" s="219"/>
      <c r="N100" s="219"/>
      <c r="O100" s="219"/>
      <c r="P100" s="219"/>
      <c r="Q100" s="219"/>
      <c r="R100" s="219"/>
      <c r="S100" s="219"/>
    </row>
    <row r="101" spans="12:19" ht="15">
      <c r="L101" s="219"/>
      <c r="M101" s="219"/>
      <c r="N101" s="219"/>
      <c r="O101" s="219"/>
      <c r="P101" s="219"/>
      <c r="Q101" s="219"/>
      <c r="R101" s="219"/>
      <c r="S101" s="219"/>
    </row>
    <row r="102" spans="12:19" ht="15">
      <c r="L102" s="219"/>
      <c r="M102" s="219"/>
      <c r="N102" s="219"/>
      <c r="O102" s="219"/>
      <c r="P102" s="219"/>
      <c r="Q102" s="219"/>
      <c r="R102" s="219"/>
      <c r="S102" s="219"/>
    </row>
    <row r="103" spans="12:19" ht="15">
      <c r="L103" s="219"/>
      <c r="M103" s="219"/>
      <c r="N103" s="219"/>
      <c r="O103" s="219"/>
      <c r="P103" s="219"/>
      <c r="Q103" s="219"/>
      <c r="R103" s="219"/>
      <c r="S103" s="219"/>
    </row>
    <row r="104" spans="12:19" ht="15">
      <c r="L104" s="219"/>
      <c r="M104" s="219"/>
      <c r="N104" s="219"/>
      <c r="O104" s="219"/>
      <c r="P104" s="219"/>
      <c r="Q104" s="219"/>
      <c r="R104" s="219"/>
      <c r="S104" s="219"/>
    </row>
    <row r="105" spans="12:19" ht="15">
      <c r="L105" s="219"/>
      <c r="M105" s="219"/>
      <c r="N105" s="219"/>
      <c r="O105" s="219"/>
      <c r="P105" s="219"/>
      <c r="Q105" s="219"/>
      <c r="R105" s="219"/>
      <c r="S105" s="219"/>
    </row>
  </sheetData>
  <sheetProtection/>
  <mergeCells count="7">
    <mergeCell ref="A2:Z4"/>
    <mergeCell ref="K5:N5"/>
    <mergeCell ref="O5:R5"/>
    <mergeCell ref="S5:T5"/>
    <mergeCell ref="U5:V5"/>
    <mergeCell ref="W5:X5"/>
    <mergeCell ref="Y5:Z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User</cp:lastModifiedBy>
  <dcterms:created xsi:type="dcterms:W3CDTF">2011-05-23T08:24:47Z</dcterms:created>
  <dcterms:modified xsi:type="dcterms:W3CDTF">2011-05-23T08:38:59Z</dcterms:modified>
  <cp:category/>
  <cp:version/>
  <cp:contentType/>
  <cp:contentStatus/>
</cp:coreProperties>
</file>