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6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<sst xmlns="http://schemas.openxmlformats.org/spreadsheetml/2006/main" count="119" uniqueCount="98">
  <si>
    <t>ФОРМА 1</t>
  </si>
  <si>
    <t>Інформація щодо стану розрахунків споживачів області за електричну енергію та природний газ за                                              1 місяць 2011 р.</t>
  </si>
  <si>
    <t>тис.грн.</t>
  </si>
  <si>
    <t>ЕЕ</t>
  </si>
  <si>
    <t>ГАЗ</t>
  </si>
  <si>
    <t>Разом по всіх енергоносіях</t>
  </si>
  <si>
    <t>Електроенергія</t>
  </si>
  <si>
    <t xml:space="preserve">Теплова енергія </t>
  </si>
  <si>
    <t>Природний газ</t>
  </si>
  <si>
    <t>для розрахунків</t>
  </si>
  <si>
    <t>Електрична енергія 
(по всіх категоріях споживачів)</t>
  </si>
  <si>
    <t>Природний газ
(населення та бюджетні установи)</t>
  </si>
  <si>
    <t>Питома вага боргу ,%</t>
  </si>
  <si>
    <t>Район (місто)</t>
  </si>
  <si>
    <t>Борг на 01.02.2010 р.</t>
  </si>
  <si>
    <t>Вартість спожитого</t>
  </si>
  <si>
    <t>Сплачено у поточному періоді</t>
  </si>
  <si>
    <t>% сплати</t>
  </si>
  <si>
    <t>Вартість корисного відпуску</t>
  </si>
  <si>
    <t>Борг на 01.05.2004 р.</t>
  </si>
  <si>
    <t>Борг на 01.01.2010</t>
  </si>
  <si>
    <t>Темп зростання, зменшення заборгованості,%</t>
  </si>
  <si>
    <t xml:space="preserve">Електрична енергія </t>
  </si>
  <si>
    <t>ВСЬОГО:</t>
  </si>
  <si>
    <t>м.Харків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</si>
  <si>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</si>
  <si>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</si>
  <si>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</si>
  <si>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</si>
  <si>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</si>
  <si>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</si>
  <si>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</si>
  <si>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</si>
  <si>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</si>
  <si>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Населення м.Харкова</t>
  </si>
  <si>
    <t>х</t>
  </si>
  <si>
    <t>Райони області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</si>
  <si>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</si>
  <si>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</si>
  <si>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</si>
  <si>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</si>
  <si>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</si>
  <si>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</si>
  <si>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</si>
  <si>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</si>
  <si>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</si>
  <si>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</si>
  <si>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</si>
  <si>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</si>
  <si>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</si>
  <si>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</si>
  <si>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</si>
  <si>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</si>
  <si>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</si>
  <si>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</si>
  <si>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Куп`янський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</si>
  <si>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</si>
  <si>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</si>
  <si>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</si>
  <si>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</si>
  <si>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</si>
  <si>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</si>
  <si>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</si>
  <si>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</si>
  <si>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РАЗОМ міста області </t>
  </si>
  <si>
    <t>м.Ізюм</t>
  </si>
  <si>
    <t>м.Куп`янськ</t>
  </si>
  <si>
    <t>м.Лозова</t>
  </si>
  <si>
    <t>м.Люботин</t>
  </si>
  <si>
    <t>м.Первомайський</t>
  </si>
  <si>
    <t>м.Чугуїв</t>
  </si>
  <si>
    <t>Окремо:</t>
  </si>
  <si>
    <t>Харківкомунпромвод</t>
  </si>
  <si>
    <t>Харківкомуночиствод</t>
  </si>
  <si>
    <t>Харківські теплові мережі</t>
  </si>
  <si>
    <t>Підприємства обласних теплових мереж</t>
  </si>
  <si>
    <t>ОВО "Харківтеплоенерго"</t>
  </si>
  <si>
    <t>Південна залізниця</t>
  </si>
  <si>
    <t>Придніпровська залізниця</t>
  </si>
  <si>
    <t>Донецька залізниця</t>
  </si>
  <si>
    <t>ДК "Укртрансгаз"</t>
  </si>
  <si>
    <t>ДК "Укргазвидобування"</t>
  </si>
  <si>
    <t xml:space="preserve">АКП "Міжнародний аеропорт" </t>
  </si>
  <si>
    <t>ВАТ "ХТЗ"</t>
  </si>
  <si>
    <t>ДП "Завод ім. Малишева"</t>
  </si>
  <si>
    <t>ДП "Хімпром"</t>
  </si>
  <si>
    <t>КП "Міськелектротранс"</t>
  </si>
  <si>
    <t>ВАТ "Укртелеком"</t>
  </si>
  <si>
    <t>ХОРТПЦ</t>
  </si>
  <si>
    <t>Зміївська ТЕС</t>
  </si>
  <si>
    <t>ДП "Харківська ТЕЦ-5"</t>
  </si>
  <si>
    <t>Служба постачання Харківського метрополітену</t>
  </si>
  <si>
    <t>ДП "ТЕЦ-2 "Есхар"</t>
  </si>
  <si>
    <t>Районні теплові мережі</t>
  </si>
  <si>
    <t>Харківтеплоенерго</t>
  </si>
  <si>
    <t>ТЕЦ-5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</si>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</sst>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21">
    <font>
      <sz val="10"/>
      <name val="Arial Cyr"/>
      <family val="0"/>
    </font>
    <font>
      <sz val="11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6"/>
      <name val="Times New Roman"/>
      <family val="1"/>
    </font>
    <font>
      <sz val="14"/>
      <name val="Arial Cyr"/>
      <family val="2"/>
    </font>
    <font>
      <sz val="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2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7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Continuous" vertical="center" wrapText="1"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0" borderId="0" xfId="0" applyFont="1" applyBorder="1" applyAlignment="1">
      <alignment horizontal="centerContinuous" vertical="center" wrapText="1"/>
    </xf>
    <xf numFmtId="0" fontId="0" fillId="2" borderId="0" xfId="0" applyFill="1" applyBorder="1" applyAlignment="1">
      <alignment/>
    </xf>
    <xf numFmtId="0" fontId="11" fillId="0" borderId="3" xfId="0" applyFont="1" applyBorder="1" applyAlignment="1">
      <alignment horizontal="centerContinuous" vertical="center" wrapText="1"/>
    </xf>
    <xf numFmtId="0" fontId="12" fillId="3" borderId="4" xfId="0" applyFont="1" applyFill="1" applyBorder="1" applyAlignment="1">
      <alignment horizontal="centerContinuous" vertical="center" wrapText="1"/>
    </xf>
    <xf numFmtId="0" fontId="12" fillId="4" borderId="5" xfId="0" applyFont="1" applyFill="1" applyBorder="1" applyAlignment="1">
      <alignment horizontal="centerContinuous" vertical="center" wrapText="1"/>
    </xf>
    <xf numFmtId="0" fontId="13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8" fillId="2" borderId="8" xfId="0" applyFont="1" applyFill="1" applyBorder="1" applyAlignment="1">
      <alignment horizontal="centerContinuous" vertical="center" wrapText="1"/>
    </xf>
    <xf numFmtId="0" fontId="8" fillId="2" borderId="9" xfId="0" applyFont="1" applyFill="1" applyBorder="1" applyAlignment="1">
      <alignment horizontal="centerContinuous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13" fillId="2" borderId="11" xfId="0" applyFont="1" applyFill="1" applyBorder="1" applyAlignment="1">
      <alignment horizontal="centerContinuous" vertical="justify" wrapText="1"/>
    </xf>
    <xf numFmtId="0" fontId="14" fillId="2" borderId="12" xfId="0" applyFont="1" applyFill="1" applyBorder="1" applyAlignment="1">
      <alignment horizontal="centerContinuous" vertical="center" wrapText="1"/>
    </xf>
    <xf numFmtId="0" fontId="14" fillId="2" borderId="13" xfId="0" applyFont="1" applyFill="1" applyBorder="1" applyAlignment="1">
      <alignment horizontal="centerContinuous" vertical="center" wrapText="1"/>
    </xf>
    <xf numFmtId="0" fontId="14" fillId="2" borderId="13" xfId="0" applyFont="1" applyFill="1" applyBorder="1" applyAlignment="1">
      <alignment horizontal="centerContinuous" vertical="justify" wrapText="1"/>
    </xf>
    <xf numFmtId="0" fontId="14" fillId="2" borderId="14" xfId="0" applyFont="1" applyFill="1" applyBorder="1" applyAlignment="1">
      <alignment horizontal="centerContinuous" vertical="center" wrapText="1"/>
    </xf>
    <xf numFmtId="0" fontId="14" fillId="0" borderId="15" xfId="0" applyFont="1" applyFill="1" applyBorder="1" applyAlignment="1">
      <alignment horizontal="centerContinuous" vertical="center" wrapText="1"/>
    </xf>
    <xf numFmtId="0" fontId="14" fillId="0" borderId="16" xfId="0" applyFont="1" applyFill="1" applyBorder="1" applyAlignment="1">
      <alignment horizontal="centerContinuous" vertical="center" wrapText="1"/>
    </xf>
    <xf numFmtId="0" fontId="14" fillId="0" borderId="16" xfId="0" applyFont="1" applyFill="1" applyBorder="1" applyAlignment="1">
      <alignment horizontal="center" vertical="justify" wrapText="1"/>
    </xf>
    <xf numFmtId="0" fontId="14" fillId="0" borderId="17" xfId="0" applyFont="1" applyFill="1" applyBorder="1" applyAlignment="1">
      <alignment horizontal="centerContinuous" vertical="center" wrapText="1"/>
    </xf>
    <xf numFmtId="0" fontId="14" fillId="2" borderId="16" xfId="0" applyFont="1" applyFill="1" applyBorder="1" applyAlignment="1">
      <alignment horizontal="centerContinuous" vertical="center" wrapText="1"/>
    </xf>
    <xf numFmtId="0" fontId="14" fillId="2" borderId="16" xfId="0" applyFont="1" applyFill="1" applyBorder="1" applyAlignment="1">
      <alignment horizontal="centerContinuous" vertical="justify" wrapText="1"/>
    </xf>
    <xf numFmtId="0" fontId="14" fillId="2" borderId="17" xfId="0" applyFont="1" applyFill="1" applyBorder="1" applyAlignment="1">
      <alignment horizontal="centerContinuous" vertical="center" wrapText="1"/>
    </xf>
    <xf numFmtId="0" fontId="14" fillId="0" borderId="16" xfId="0" applyFont="1" applyFill="1" applyBorder="1" applyAlignment="1">
      <alignment horizontal="centerContinuous" vertical="justify" wrapText="1"/>
    </xf>
    <xf numFmtId="0" fontId="14" fillId="0" borderId="18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3" fontId="5" fillId="2" borderId="21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21" xfId="18" applyNumberFormat="1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3" fontId="5" fillId="2" borderId="24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/>
    </xf>
    <xf numFmtId="1" fontId="5" fillId="0" borderId="24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164" fontId="5" fillId="0" borderId="24" xfId="18" applyNumberFormat="1" applyFont="1" applyFill="1" applyBorder="1" applyAlignment="1">
      <alignment horizontal="center" vertical="center"/>
    </xf>
    <xf numFmtId="1" fontId="5" fillId="5" borderId="24" xfId="0" applyNumberFormat="1" applyFont="1" applyFill="1" applyBorder="1" applyAlignment="1">
      <alignment/>
    </xf>
    <xf numFmtId="164" fontId="5" fillId="0" borderId="25" xfId="18" applyNumberFormat="1" applyFont="1" applyFill="1" applyBorder="1" applyAlignment="1">
      <alignment/>
    </xf>
    <xf numFmtId="0" fontId="15" fillId="0" borderId="26" xfId="0" applyFont="1" applyBorder="1" applyAlignment="1">
      <alignment/>
    </xf>
    <xf numFmtId="3" fontId="15" fillId="6" borderId="27" xfId="0" applyNumberFormat="1" applyFont="1" applyFill="1" applyBorder="1" applyAlignment="1">
      <alignment vertical="center"/>
    </xf>
    <xf numFmtId="3" fontId="15" fillId="6" borderId="27" xfId="0" applyNumberFormat="1" applyFont="1" applyFill="1" applyBorder="1" applyAlignment="1">
      <alignment/>
    </xf>
    <xf numFmtId="164" fontId="15" fillId="0" borderId="27" xfId="0" applyNumberFormat="1" applyFont="1" applyBorder="1" applyAlignment="1">
      <alignment/>
    </xf>
    <xf numFmtId="1" fontId="15" fillId="0" borderId="27" xfId="18" applyNumberFormat="1" applyFont="1" applyFill="1" applyBorder="1" applyAlignment="1">
      <alignment horizontal="right" vertical="center"/>
    </xf>
    <xf numFmtId="3" fontId="15" fillId="7" borderId="27" xfId="0" applyNumberFormat="1" applyFont="1" applyFill="1" applyBorder="1" applyAlignment="1">
      <alignment horizontal="right" vertical="center"/>
    </xf>
    <xf numFmtId="1" fontId="15" fillId="0" borderId="27" xfId="17" applyNumberFormat="1" applyFont="1" applyFill="1" applyBorder="1" applyAlignment="1">
      <alignment horizontal="right" vertical="center"/>
      <protection/>
    </xf>
    <xf numFmtId="164" fontId="15" fillId="0" borderId="27" xfId="18" applyNumberFormat="1" applyFont="1" applyFill="1" applyBorder="1" applyAlignment="1">
      <alignment horizontal="center"/>
    </xf>
    <xf numFmtId="3" fontId="15" fillId="2" borderId="27" xfId="0" applyNumberFormat="1" applyFont="1" applyFill="1" applyBorder="1" applyAlignment="1">
      <alignment vertical="center"/>
    </xf>
    <xf numFmtId="3" fontId="15" fillId="0" borderId="27" xfId="0" applyNumberFormat="1" applyFont="1" applyFill="1" applyBorder="1" applyAlignment="1">
      <alignment vertical="center"/>
    </xf>
    <xf numFmtId="1" fontId="15" fillId="5" borderId="27" xfId="0" applyNumberFormat="1" applyFont="1" applyFill="1" applyBorder="1" applyAlignment="1">
      <alignment/>
    </xf>
    <xf numFmtId="164" fontId="15" fillId="0" borderId="27" xfId="0" applyNumberFormat="1" applyFont="1" applyFill="1" applyBorder="1" applyAlignment="1">
      <alignment/>
    </xf>
    <xf numFmtId="1" fontId="15" fillId="3" borderId="27" xfId="0" applyNumberFormat="1" applyFont="1" applyFill="1" applyBorder="1" applyAlignment="1">
      <alignment/>
    </xf>
    <xf numFmtId="164" fontId="15" fillId="0" borderId="28" xfId="18" applyNumberFormat="1" applyFont="1" applyFill="1" applyBorder="1" applyAlignment="1">
      <alignment/>
    </xf>
    <xf numFmtId="0" fontId="15" fillId="2" borderId="29" xfId="0" applyFont="1" applyFill="1" applyBorder="1" applyAlignment="1">
      <alignment/>
    </xf>
    <xf numFmtId="3" fontId="15" fillId="6" borderId="30" xfId="0" applyNumberFormat="1" applyFont="1" applyFill="1" applyBorder="1" applyAlignment="1">
      <alignment vertical="center"/>
    </xf>
    <xf numFmtId="3" fontId="15" fillId="6" borderId="30" xfId="0" applyNumberFormat="1" applyFont="1" applyFill="1" applyBorder="1" applyAlignment="1">
      <alignment/>
    </xf>
    <xf numFmtId="164" fontId="15" fillId="2" borderId="30" xfId="0" applyNumberFormat="1" applyFont="1" applyFill="1" applyBorder="1" applyAlignment="1">
      <alignment/>
    </xf>
    <xf numFmtId="1" fontId="15" fillId="0" borderId="30" xfId="18" applyNumberFormat="1" applyFont="1" applyFill="1" applyBorder="1" applyAlignment="1">
      <alignment horizontal="right" vertical="center"/>
    </xf>
    <xf numFmtId="3" fontId="15" fillId="7" borderId="30" xfId="0" applyNumberFormat="1" applyFont="1" applyFill="1" applyBorder="1" applyAlignment="1">
      <alignment horizontal="right" vertical="center"/>
    </xf>
    <xf numFmtId="1" fontId="15" fillId="0" borderId="30" xfId="17" applyNumberFormat="1" applyFont="1" applyFill="1" applyBorder="1" applyAlignment="1">
      <alignment horizontal="right" vertical="center"/>
      <protection/>
    </xf>
    <xf numFmtId="164" fontId="15" fillId="0" borderId="30" xfId="18" applyNumberFormat="1" applyFont="1" applyFill="1" applyBorder="1" applyAlignment="1">
      <alignment horizontal="center"/>
    </xf>
    <xf numFmtId="3" fontId="15" fillId="2" borderId="30" xfId="0" applyNumberFormat="1" applyFont="1" applyFill="1" applyBorder="1" applyAlignment="1">
      <alignment vertical="center"/>
    </xf>
    <xf numFmtId="3" fontId="15" fillId="0" borderId="30" xfId="0" applyNumberFormat="1" applyFont="1" applyFill="1" applyBorder="1" applyAlignment="1">
      <alignment vertical="center"/>
    </xf>
    <xf numFmtId="164" fontId="15" fillId="0" borderId="30" xfId="0" applyNumberFormat="1" applyFont="1" applyBorder="1" applyAlignment="1">
      <alignment/>
    </xf>
    <xf numFmtId="1" fontId="15" fillId="5" borderId="30" xfId="0" applyNumberFormat="1" applyFont="1" applyFill="1" applyBorder="1" applyAlignment="1">
      <alignment/>
    </xf>
    <xf numFmtId="164" fontId="15" fillId="0" borderId="30" xfId="0" applyNumberFormat="1" applyFont="1" applyFill="1" applyBorder="1" applyAlignment="1">
      <alignment/>
    </xf>
    <xf numFmtId="1" fontId="15" fillId="3" borderId="30" xfId="0" applyNumberFormat="1" applyFont="1" applyFill="1" applyBorder="1" applyAlignment="1">
      <alignment/>
    </xf>
    <xf numFmtId="164" fontId="15" fillId="0" borderId="30" xfId="18" applyNumberFormat="1" applyFont="1" applyFill="1" applyBorder="1" applyAlignment="1">
      <alignment horizontal="right" vertical="center"/>
    </xf>
    <xf numFmtId="9" fontId="15" fillId="0" borderId="30" xfId="0" applyNumberFormat="1" applyFont="1" applyBorder="1" applyAlignment="1">
      <alignment/>
    </xf>
    <xf numFmtId="164" fontId="15" fillId="0" borderId="30" xfId="18" applyNumberFormat="1" applyFont="1" applyBorder="1" applyAlignment="1">
      <alignment/>
    </xf>
    <xf numFmtId="9" fontId="15" fillId="0" borderId="30" xfId="18" applyFont="1" applyBorder="1" applyAlignment="1">
      <alignment/>
    </xf>
    <xf numFmtId="164" fontId="15" fillId="0" borderId="30" xfId="18" applyNumberFormat="1" applyFont="1" applyFill="1" applyBorder="1" applyAlignment="1">
      <alignment/>
    </xf>
    <xf numFmtId="164" fontId="15" fillId="0" borderId="31" xfId="18" applyNumberFormat="1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0" borderId="32" xfId="0" applyFont="1" applyBorder="1" applyAlignment="1">
      <alignment/>
    </xf>
    <xf numFmtId="3" fontId="15" fillId="2" borderId="4" xfId="0" applyNumberFormat="1" applyFont="1" applyFill="1" applyBorder="1" applyAlignment="1">
      <alignment vertical="center"/>
    </xf>
    <xf numFmtId="3" fontId="15" fillId="5" borderId="4" xfId="0" applyNumberFormat="1" applyFont="1" applyFill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3" fontId="15" fillId="8" borderId="4" xfId="18" applyNumberFormat="1" applyFont="1" applyFill="1" applyBorder="1" applyAlignment="1">
      <alignment horizontal="right" vertical="center"/>
    </xf>
    <xf numFmtId="3" fontId="15" fillId="8" borderId="4" xfId="0" applyNumberFormat="1" applyFont="1" applyFill="1" applyBorder="1" applyAlignment="1">
      <alignment horizontal="right" vertical="center"/>
    </xf>
    <xf numFmtId="164" fontId="15" fillId="0" borderId="4" xfId="18" applyNumberFormat="1" applyFont="1" applyFill="1" applyBorder="1" applyAlignment="1">
      <alignment horizontal="center"/>
    </xf>
    <xf numFmtId="3" fontId="15" fillId="2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/>
    </xf>
    <xf numFmtId="3" fontId="15" fillId="5" borderId="4" xfId="0" applyNumberFormat="1" applyFont="1" applyFill="1" applyBorder="1" applyAlignment="1">
      <alignment horizontal="right" vertical="center"/>
    </xf>
    <xf numFmtId="165" fontId="15" fillId="5" borderId="4" xfId="0" applyNumberFormat="1" applyFont="1" applyFill="1" applyBorder="1" applyAlignment="1">
      <alignment horizontal="right" vertical="center"/>
    </xf>
    <xf numFmtId="164" fontId="15" fillId="3" borderId="4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/>
    </xf>
    <xf numFmtId="164" fontId="15" fillId="0" borderId="19" xfId="18" applyNumberFormat="1" applyFont="1" applyFill="1" applyBorder="1" applyAlignment="1">
      <alignment/>
    </xf>
    <xf numFmtId="0" fontId="5" fillId="0" borderId="33" xfId="0" applyFont="1" applyBorder="1" applyAlignment="1">
      <alignment horizontal="left"/>
    </xf>
    <xf numFmtId="3" fontId="5" fillId="2" borderId="34" xfId="0" applyNumberFormat="1" applyFont="1" applyFill="1" applyBorder="1" applyAlignment="1">
      <alignment horizontal="right" vertical="center"/>
    </xf>
    <xf numFmtId="164" fontId="5" fillId="0" borderId="34" xfId="0" applyNumberFormat="1" applyFont="1" applyBorder="1" applyAlignment="1">
      <alignment/>
    </xf>
    <xf numFmtId="3" fontId="5" fillId="0" borderId="34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164" fontId="5" fillId="0" borderId="34" xfId="18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right" vertical="center"/>
    </xf>
    <xf numFmtId="164" fontId="5" fillId="0" borderId="34" xfId="0" applyNumberFormat="1" applyFont="1" applyFill="1" applyBorder="1" applyAlignment="1">
      <alignment/>
    </xf>
    <xf numFmtId="164" fontId="5" fillId="0" borderId="35" xfId="18" applyNumberFormat="1" applyFont="1" applyFill="1" applyBorder="1" applyAlignment="1">
      <alignment/>
    </xf>
    <xf numFmtId="0" fontId="15" fillId="2" borderId="26" xfId="0" applyFont="1" applyFill="1" applyBorder="1" applyAlignment="1">
      <alignment/>
    </xf>
    <xf numFmtId="164" fontId="15" fillId="2" borderId="27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 horizontal="right" vertical="center"/>
    </xf>
    <xf numFmtId="164" fontId="15" fillId="0" borderId="27" xfId="18" applyNumberFormat="1" applyFont="1" applyFill="1" applyBorder="1" applyAlignment="1">
      <alignment/>
    </xf>
    <xf numFmtId="1" fontId="15" fillId="4" borderId="27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 horizontal="right" vertical="center"/>
    </xf>
    <xf numFmtId="164" fontId="15" fillId="0" borderId="30" xfId="18" applyNumberFormat="1" applyFont="1" applyFill="1" applyBorder="1" applyAlignment="1">
      <alignment/>
    </xf>
    <xf numFmtId="1" fontId="15" fillId="4" borderId="30" xfId="0" applyNumberFormat="1" applyFont="1" applyFill="1" applyBorder="1" applyAlignment="1">
      <alignment/>
    </xf>
    <xf numFmtId="0" fontId="15" fillId="0" borderId="29" xfId="0" applyFont="1" applyFill="1" applyBorder="1" applyAlignment="1">
      <alignment/>
    </xf>
    <xf numFmtId="3" fontId="15" fillId="0" borderId="30" xfId="0" applyNumberFormat="1" applyFont="1" applyFill="1" applyBorder="1" applyAlignment="1">
      <alignment vertical="center"/>
    </xf>
    <xf numFmtId="3" fontId="15" fillId="0" borderId="30" xfId="0" applyNumberFormat="1" applyFont="1" applyFill="1" applyBorder="1" applyAlignment="1">
      <alignment/>
    </xf>
    <xf numFmtId="164" fontId="15" fillId="0" borderId="30" xfId="0" applyNumberFormat="1" applyFont="1" applyFill="1" applyBorder="1" applyAlignment="1">
      <alignment/>
    </xf>
    <xf numFmtId="1" fontId="15" fillId="0" borderId="30" xfId="18" applyNumberFormat="1" applyFont="1" applyFill="1" applyBorder="1" applyAlignment="1">
      <alignment horizontal="right" vertical="center"/>
    </xf>
    <xf numFmtId="3" fontId="15" fillId="0" borderId="30" xfId="0" applyNumberFormat="1" applyFont="1" applyFill="1" applyBorder="1" applyAlignment="1">
      <alignment horizontal="right" vertical="center"/>
    </xf>
    <xf numFmtId="1" fontId="15" fillId="0" borderId="30" xfId="17" applyNumberFormat="1" applyFont="1" applyFill="1" applyBorder="1" applyAlignment="1">
      <alignment horizontal="right" vertical="center"/>
      <protection/>
    </xf>
    <xf numFmtId="164" fontId="15" fillId="0" borderId="30" xfId="18" applyNumberFormat="1" applyFont="1" applyFill="1" applyBorder="1" applyAlignment="1">
      <alignment horizontal="center"/>
    </xf>
    <xf numFmtId="1" fontId="15" fillId="0" borderId="30" xfId="0" applyNumberFormat="1" applyFont="1" applyFill="1" applyBorder="1" applyAlignment="1">
      <alignment/>
    </xf>
    <xf numFmtId="164" fontId="15" fillId="0" borderId="30" xfId="18" applyNumberFormat="1" applyFont="1" applyFill="1" applyBorder="1" applyAlignment="1">
      <alignment horizontal="right" vertical="center"/>
    </xf>
    <xf numFmtId="9" fontId="15" fillId="0" borderId="30" xfId="0" applyNumberFormat="1" applyFont="1" applyFill="1" applyBorder="1" applyAlignment="1">
      <alignment/>
    </xf>
    <xf numFmtId="9" fontId="15" fillId="0" borderId="30" xfId="18" applyFont="1" applyFill="1" applyBorder="1" applyAlignment="1">
      <alignment/>
    </xf>
    <xf numFmtId="0" fontId="15" fillId="0" borderId="29" xfId="0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1" fontId="15" fillId="0" borderId="30" xfId="0" applyNumberFormat="1" applyFont="1" applyFill="1" applyBorder="1" applyAlignment="1">
      <alignment/>
    </xf>
    <xf numFmtId="9" fontId="15" fillId="0" borderId="30" xfId="0" applyNumberFormat="1" applyFont="1" applyFill="1" applyBorder="1" applyAlignment="1">
      <alignment/>
    </xf>
    <xf numFmtId="9" fontId="15" fillId="0" borderId="30" xfId="18" applyFont="1" applyFill="1" applyBorder="1" applyAlignment="1">
      <alignment/>
    </xf>
    <xf numFmtId="0" fontId="0" fillId="9" borderId="0" xfId="0" applyFill="1" applyAlignment="1">
      <alignment/>
    </xf>
    <xf numFmtId="1" fontId="15" fillId="3" borderId="30" xfId="18" applyNumberFormat="1" applyFont="1" applyFill="1" applyBorder="1" applyAlignment="1">
      <alignment/>
    </xf>
    <xf numFmtId="3" fontId="15" fillId="6" borderId="4" xfId="0" applyNumberFormat="1" applyFont="1" applyFill="1" applyBorder="1" applyAlignment="1">
      <alignment vertical="center"/>
    </xf>
    <xf numFmtId="3" fontId="15" fillId="6" borderId="4" xfId="0" applyNumberFormat="1" applyFont="1" applyFill="1" applyBorder="1" applyAlignment="1">
      <alignment/>
    </xf>
    <xf numFmtId="164" fontId="15" fillId="0" borderId="4" xfId="0" applyNumberFormat="1" applyFont="1" applyBorder="1" applyAlignment="1">
      <alignment/>
    </xf>
    <xf numFmtId="1" fontId="15" fillId="0" borderId="4" xfId="18" applyNumberFormat="1" applyFont="1" applyFill="1" applyBorder="1" applyAlignment="1">
      <alignment horizontal="right" vertical="center"/>
    </xf>
    <xf numFmtId="3" fontId="15" fillId="7" borderId="4" xfId="0" applyNumberFormat="1" applyFont="1" applyFill="1" applyBorder="1" applyAlignment="1">
      <alignment horizontal="right" vertical="center"/>
    </xf>
    <xf numFmtId="1" fontId="15" fillId="0" borderId="4" xfId="17" applyNumberFormat="1" applyFont="1" applyFill="1" applyBorder="1" applyAlignment="1">
      <alignment horizontal="right" vertical="center"/>
      <protection/>
    </xf>
    <xf numFmtId="3" fontId="15" fillId="0" borderId="4" xfId="0" applyNumberFormat="1" applyFont="1" applyFill="1" applyBorder="1" applyAlignment="1">
      <alignment horizontal="right" vertical="center"/>
    </xf>
    <xf numFmtId="164" fontId="15" fillId="0" borderId="4" xfId="18" applyNumberFormat="1" applyFont="1" applyFill="1" applyBorder="1" applyAlignment="1">
      <alignment/>
    </xf>
    <xf numFmtId="1" fontId="15" fillId="5" borderId="4" xfId="0" applyNumberFormat="1" applyFont="1" applyFill="1" applyBorder="1" applyAlignment="1">
      <alignment/>
    </xf>
    <xf numFmtId="1" fontId="15" fillId="3" borderId="4" xfId="18" applyNumberFormat="1" applyFont="1" applyFill="1" applyBorder="1" applyAlignment="1">
      <alignment/>
    </xf>
    <xf numFmtId="1" fontId="15" fillId="4" borderId="4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 horizontal="right" vertical="center"/>
    </xf>
    <xf numFmtId="166" fontId="5" fillId="0" borderId="34" xfId="0" applyNumberFormat="1" applyFont="1" applyFill="1" applyBorder="1" applyAlignment="1">
      <alignment horizontal="right" vertical="center"/>
    </xf>
    <xf numFmtId="9" fontId="5" fillId="0" borderId="34" xfId="0" applyNumberFormat="1" applyFont="1" applyFill="1" applyBorder="1" applyAlignment="1">
      <alignment horizontal="right" vertical="center"/>
    </xf>
    <xf numFmtId="164" fontId="5" fillId="0" borderId="34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3" fontId="15" fillId="0" borderId="27" xfId="0" applyNumberFormat="1" applyFont="1" applyBorder="1" applyAlignment="1">
      <alignment horizontal="right" vertical="center"/>
    </xf>
    <xf numFmtId="164" fontId="15" fillId="0" borderId="27" xfId="0" applyNumberFormat="1" applyFont="1" applyFill="1" applyBorder="1" applyAlignment="1">
      <alignment horizontal="right" vertical="center"/>
    </xf>
    <xf numFmtId="1" fontId="15" fillId="3" borderId="27" xfId="0" applyNumberFormat="1" applyFont="1" applyFill="1" applyBorder="1" applyAlignment="1">
      <alignment horizontal="right" vertical="center"/>
    </xf>
    <xf numFmtId="3" fontId="15" fillId="0" borderId="30" xfId="0" applyNumberFormat="1" applyFont="1" applyBorder="1" applyAlignment="1">
      <alignment horizontal="right" vertical="center"/>
    </xf>
    <xf numFmtId="164" fontId="15" fillId="0" borderId="30" xfId="0" applyNumberFormat="1" applyFont="1" applyFill="1" applyBorder="1" applyAlignment="1">
      <alignment horizontal="right" vertical="center"/>
    </xf>
    <xf numFmtId="1" fontId="15" fillId="3" borderId="30" xfId="0" applyNumberFormat="1" applyFont="1" applyFill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right" vertical="center"/>
    </xf>
    <xf numFmtId="1" fontId="15" fillId="3" borderId="4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/>
    </xf>
    <xf numFmtId="3" fontId="5" fillId="6" borderId="34" xfId="0" applyNumberFormat="1" applyFont="1" applyFill="1" applyBorder="1" applyAlignment="1">
      <alignment vertical="center"/>
    </xf>
    <xf numFmtId="3" fontId="5" fillId="6" borderId="34" xfId="0" applyNumberFormat="1" applyFont="1" applyFill="1" applyBorder="1" applyAlignment="1">
      <alignment/>
    </xf>
    <xf numFmtId="1" fontId="5" fillId="0" borderId="34" xfId="18" applyNumberFormat="1" applyFont="1" applyFill="1" applyBorder="1" applyAlignment="1">
      <alignment horizontal="right" vertical="center"/>
    </xf>
    <xf numFmtId="3" fontId="5" fillId="7" borderId="34" xfId="18" applyNumberFormat="1" applyFont="1" applyFill="1" applyBorder="1" applyAlignment="1">
      <alignment horizontal="right" vertical="center"/>
    </xf>
    <xf numFmtId="1" fontId="5" fillId="0" borderId="34" xfId="17" applyNumberFormat="1" applyFont="1" applyFill="1" applyBorder="1" applyAlignment="1">
      <alignment horizontal="right" vertical="center"/>
      <protection/>
    </xf>
    <xf numFmtId="3" fontId="5" fillId="0" borderId="34" xfId="0" applyNumberFormat="1" applyFont="1" applyBorder="1" applyAlignment="1">
      <alignment horizontal="right" vertical="center"/>
    </xf>
    <xf numFmtId="1" fontId="5" fillId="5" borderId="34" xfId="0" applyNumberFormat="1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16" fillId="0" borderId="36" xfId="0" applyFont="1" applyBorder="1" applyAlignment="1">
      <alignment horizontal="left" vertical="center"/>
    </xf>
    <xf numFmtId="3" fontId="16" fillId="2" borderId="26" xfId="0" applyNumberFormat="1" applyFont="1" applyFill="1" applyBorder="1" applyAlignment="1">
      <alignment vertical="center"/>
    </xf>
    <xf numFmtId="3" fontId="16" fillId="5" borderId="27" xfId="0" applyNumberFormat="1" applyFont="1" applyFill="1" applyBorder="1" applyAlignment="1">
      <alignment vertical="center"/>
    </xf>
    <xf numFmtId="164" fontId="16" fillId="0" borderId="37" xfId="0" applyNumberFormat="1" applyFont="1" applyBorder="1" applyAlignment="1">
      <alignment/>
    </xf>
    <xf numFmtId="3" fontId="16" fillId="0" borderId="38" xfId="18" applyNumberFormat="1" applyFont="1" applyFill="1" applyBorder="1" applyAlignment="1">
      <alignment horizontal="right" vertical="center"/>
    </xf>
    <xf numFmtId="3" fontId="17" fillId="5" borderId="39" xfId="0" applyNumberFormat="1" applyFont="1" applyFill="1" applyBorder="1" applyAlignment="1">
      <alignment horizontal="right"/>
    </xf>
    <xf numFmtId="3" fontId="16" fillId="0" borderId="27" xfId="18" applyNumberFormat="1" applyFont="1" applyFill="1" applyBorder="1" applyAlignment="1">
      <alignment horizontal="right" vertical="center"/>
    </xf>
    <xf numFmtId="3" fontId="16" fillId="0" borderId="27" xfId="0" applyNumberFormat="1" applyFont="1" applyFill="1" applyBorder="1" applyAlignment="1">
      <alignment horizontal="right" vertical="center"/>
    </xf>
    <xf numFmtId="164" fontId="16" fillId="0" borderId="28" xfId="18" applyNumberFormat="1" applyFont="1" applyBorder="1" applyAlignment="1">
      <alignment horizontal="center"/>
    </xf>
    <xf numFmtId="3" fontId="16" fillId="2" borderId="39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164" fontId="9" fillId="0" borderId="28" xfId="0" applyNumberFormat="1" applyFont="1" applyFill="1" applyBorder="1" applyAlignment="1">
      <alignment/>
    </xf>
    <xf numFmtId="4" fontId="14" fillId="0" borderId="40" xfId="0" applyNumberFormat="1" applyFont="1" applyFill="1" applyBorder="1" applyAlignment="1">
      <alignment horizontal="center" vertical="center"/>
    </xf>
    <xf numFmtId="164" fontId="9" fillId="0" borderId="28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9" fontId="18" fillId="0" borderId="27" xfId="18" applyFont="1" applyBorder="1" applyAlignment="1">
      <alignment/>
    </xf>
    <xf numFmtId="0" fontId="0" fillId="3" borderId="0" xfId="0" applyFill="1" applyAlignment="1">
      <alignment/>
    </xf>
    <xf numFmtId="0" fontId="16" fillId="0" borderId="41" xfId="0" applyFont="1" applyBorder="1" applyAlignment="1">
      <alignment horizontal="left" vertical="center"/>
    </xf>
    <xf numFmtId="3" fontId="16" fillId="2" borderId="29" xfId="0" applyNumberFormat="1" applyFont="1" applyFill="1" applyBorder="1" applyAlignment="1">
      <alignment vertical="center"/>
    </xf>
    <xf numFmtId="3" fontId="16" fillId="5" borderId="30" xfId="0" applyNumberFormat="1" applyFont="1" applyFill="1" applyBorder="1" applyAlignment="1">
      <alignment vertical="center"/>
    </xf>
    <xf numFmtId="164" fontId="16" fillId="0" borderId="42" xfId="0" applyNumberFormat="1" applyFont="1" applyBorder="1" applyAlignment="1">
      <alignment/>
    </xf>
    <xf numFmtId="3" fontId="17" fillId="5" borderId="43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vertical="center"/>
    </xf>
    <xf numFmtId="164" fontId="16" fillId="0" borderId="31" xfId="18" applyNumberFormat="1" applyFont="1" applyBorder="1" applyAlignment="1">
      <alignment horizontal="center"/>
    </xf>
    <xf numFmtId="3" fontId="16" fillId="2" borderId="43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164" fontId="9" fillId="0" borderId="31" xfId="0" applyNumberFormat="1" applyFont="1" applyFill="1" applyBorder="1" applyAlignment="1">
      <alignment/>
    </xf>
    <xf numFmtId="165" fontId="16" fillId="0" borderId="29" xfId="0" applyNumberFormat="1" applyFont="1" applyFill="1" applyBorder="1" applyAlignment="1">
      <alignment vertical="center"/>
    </xf>
    <xf numFmtId="164" fontId="9" fillId="0" borderId="31" xfId="18" applyNumberFormat="1" applyFont="1" applyFill="1" applyBorder="1" applyAlignment="1">
      <alignment/>
    </xf>
    <xf numFmtId="9" fontId="18" fillId="0" borderId="30" xfId="18" applyFont="1" applyBorder="1" applyAlignment="1">
      <alignment/>
    </xf>
    <xf numFmtId="3" fontId="16" fillId="0" borderId="29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1" fontId="19" fillId="0" borderId="30" xfId="0" applyNumberFormat="1" applyFont="1" applyFill="1" applyBorder="1" applyAlignment="1">
      <alignment/>
    </xf>
    <xf numFmtId="3" fontId="17" fillId="5" borderId="43" xfId="20" applyNumberFormat="1" applyFont="1" applyFill="1" applyBorder="1" applyAlignment="1">
      <alignment horizontal="right"/>
    </xf>
    <xf numFmtId="1" fontId="16" fillId="0" borderId="37" xfId="18" applyNumberFormat="1" applyFont="1" applyFill="1" applyBorder="1" applyAlignment="1">
      <alignment horizontal="right" vertical="center"/>
    </xf>
    <xf numFmtId="1" fontId="16" fillId="0" borderId="31" xfId="0" applyNumberFormat="1" applyFont="1" applyFill="1" applyBorder="1" applyAlignment="1">
      <alignment horizontal="right" vertical="center"/>
    </xf>
    <xf numFmtId="1" fontId="9" fillId="0" borderId="29" xfId="0" applyNumberFormat="1" applyFont="1" applyFill="1" applyBorder="1" applyAlignment="1">
      <alignment/>
    </xf>
    <xf numFmtId="0" fontId="9" fillId="2" borderId="4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3" fontId="17" fillId="5" borderId="43" xfId="20" applyNumberFormat="1" applyFont="1" applyFill="1" applyBorder="1" applyAlignment="1">
      <alignment horizontal="right" vertical="center"/>
    </xf>
    <xf numFmtId="0" fontId="9" fillId="2" borderId="43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3" fontId="9" fillId="5" borderId="43" xfId="0" applyNumberFormat="1" applyFont="1" applyFill="1" applyBorder="1" applyAlignment="1">
      <alignment horizontal="right"/>
    </xf>
    <xf numFmtId="1" fontId="16" fillId="0" borderId="38" xfId="0" applyNumberFormat="1" applyFont="1" applyFill="1" applyBorder="1" applyAlignment="1">
      <alignment horizontal="right"/>
    </xf>
    <xf numFmtId="3" fontId="16" fillId="0" borderId="11" xfId="18" applyNumberFormat="1" applyFont="1" applyFill="1" applyBorder="1" applyAlignment="1">
      <alignment horizontal="right" vertical="center"/>
    </xf>
    <xf numFmtId="3" fontId="16" fillId="0" borderId="4" xfId="0" applyNumberFormat="1" applyFont="1" applyFill="1" applyBorder="1" applyAlignment="1">
      <alignment horizontal="right" vertical="center"/>
    </xf>
    <xf numFmtId="0" fontId="16" fillId="0" borderId="44" xfId="0" applyFont="1" applyBorder="1" applyAlignment="1">
      <alignment horizontal="left" vertical="center"/>
    </xf>
    <xf numFmtId="3" fontId="16" fillId="0" borderId="45" xfId="18" applyNumberFormat="1" applyFont="1" applyFill="1" applyBorder="1" applyAlignment="1">
      <alignment horizontal="right" vertical="center"/>
    </xf>
    <xf numFmtId="3" fontId="9" fillId="2" borderId="30" xfId="0" applyNumberFormat="1" applyFont="1" applyFill="1" applyBorder="1" applyAlignment="1">
      <alignment horizontal="right"/>
    </xf>
    <xf numFmtId="0" fontId="9" fillId="2" borderId="46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1" fontId="16" fillId="0" borderId="29" xfId="0" applyNumberFormat="1" applyFont="1" applyFill="1" applyBorder="1" applyAlignment="1">
      <alignment horizontal="left" vertical="center" wrapText="1"/>
    </xf>
    <xf numFmtId="3" fontId="16" fillId="0" borderId="47" xfId="18" applyNumberFormat="1" applyFont="1" applyFill="1" applyBorder="1" applyAlignment="1">
      <alignment horizontal="right" vertical="center"/>
    </xf>
    <xf numFmtId="3" fontId="9" fillId="5" borderId="46" xfId="0" applyNumberFormat="1" applyFont="1" applyFill="1" applyBorder="1" applyAlignment="1">
      <alignment horizontal="right"/>
    </xf>
    <xf numFmtId="164" fontId="9" fillId="0" borderId="19" xfId="18" applyNumberFormat="1" applyFont="1" applyFill="1" applyBorder="1" applyAlignment="1">
      <alignment/>
    </xf>
    <xf numFmtId="164" fontId="16" fillId="0" borderId="5" xfId="0" applyNumberFormat="1" applyFont="1" applyBorder="1" applyAlignment="1">
      <alignment/>
    </xf>
    <xf numFmtId="3" fontId="9" fillId="2" borderId="4" xfId="0" applyNumberFormat="1" applyFont="1" applyFill="1" applyBorder="1" applyAlignment="1">
      <alignment horizontal="right"/>
    </xf>
    <xf numFmtId="164" fontId="16" fillId="0" borderId="19" xfId="18" applyNumberFormat="1" applyFont="1" applyBorder="1" applyAlignment="1">
      <alignment horizontal="center"/>
    </xf>
    <xf numFmtId="0" fontId="9" fillId="0" borderId="32" xfId="0" applyFont="1" applyFill="1" applyBorder="1" applyAlignment="1">
      <alignment/>
    </xf>
    <xf numFmtId="0" fontId="16" fillId="0" borderId="48" xfId="0" applyFont="1" applyBorder="1" applyAlignment="1">
      <alignment horizontal="left" vertical="center"/>
    </xf>
    <xf numFmtId="3" fontId="16" fillId="0" borderId="4" xfId="18" applyNumberFormat="1" applyFont="1" applyFill="1" applyBorder="1" applyAlignment="1">
      <alignment horizontal="right" vertical="center"/>
    </xf>
    <xf numFmtId="0" fontId="9" fillId="2" borderId="4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64" fontId="9" fillId="0" borderId="25" xfId="0" applyNumberFormat="1" applyFont="1" applyFill="1" applyBorder="1" applyAlignment="1">
      <alignment/>
    </xf>
    <xf numFmtId="164" fontId="9" fillId="0" borderId="25" xfId="18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12" fillId="0" borderId="46" xfId="0" applyFont="1" applyFill="1" applyBorder="1" applyAlignment="1">
      <alignment horizontal="center" vertical="center" wrapText="1"/>
    </xf>
    <xf numFmtId="9" fontId="5" fillId="0" borderId="50" xfId="0" applyNumberFormat="1" applyFont="1" applyFill="1" applyBorder="1" applyAlignment="1">
      <alignment/>
    </xf>
    <xf numFmtId="164" fontId="5" fillId="0" borderId="49" xfId="18" applyNumberFormat="1" applyFont="1" applyFill="1" applyBorder="1" applyAlignment="1">
      <alignment/>
    </xf>
    <xf numFmtId="164" fontId="15" fillId="0" borderId="39" xfId="18" applyNumberFormat="1" applyFont="1" applyFill="1" applyBorder="1" applyAlignment="1">
      <alignment/>
    </xf>
    <xf numFmtId="164" fontId="15" fillId="0" borderId="43" xfId="18" applyNumberFormat="1" applyFont="1" applyFill="1" applyBorder="1" applyAlignment="1">
      <alignment/>
    </xf>
    <xf numFmtId="164" fontId="15" fillId="0" borderId="46" xfId="18" applyNumberFormat="1" applyFont="1" applyFill="1" applyBorder="1" applyAlignment="1">
      <alignment/>
    </xf>
    <xf numFmtId="164" fontId="5" fillId="0" borderId="8" xfId="18" applyNumberFormat="1" applyFont="1" applyFill="1" applyBorder="1" applyAlignment="1">
      <alignment/>
    </xf>
    <xf numFmtId="0" fontId="13" fillId="2" borderId="30" xfId="0" applyFont="1" applyFill="1" applyBorder="1" applyAlignment="1">
      <alignment horizontal="centerContinuous" vertical="center" wrapText="1"/>
    </xf>
    <xf numFmtId="164" fontId="5" fillId="0" borderId="30" xfId="18" applyNumberFormat="1" applyFont="1" applyFill="1" applyBorder="1" applyAlignment="1">
      <alignment horizontal="right" vertical="center"/>
    </xf>
    <xf numFmtId="9" fontId="5" fillId="0" borderId="30" xfId="0" applyNumberFormat="1" applyFont="1" applyBorder="1" applyAlignment="1">
      <alignment/>
    </xf>
    <xf numFmtId="164" fontId="5" fillId="0" borderId="30" xfId="18" applyNumberFormat="1" applyFont="1" applyBorder="1" applyAlignment="1">
      <alignment/>
    </xf>
    <xf numFmtId="9" fontId="5" fillId="0" borderId="30" xfId="18" applyFont="1" applyBorder="1" applyAlignment="1">
      <alignment/>
    </xf>
    <xf numFmtId="0" fontId="12" fillId="0" borderId="30" xfId="0" applyFont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5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Форма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toring\&#1073;&#1072;&#1079;&#1072;%20(d)\&#1060;&#1054;&#1056;&#1052;&#1048;\2011\&#1092;&#1086;&#1088;&#1084;&#1080;%201-4\01\&#1060;&#1086;&#1088;&#1084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"/>
      <sheetName val="Форма ГУЕ прокурат"/>
    </sheetNames>
    <sheetDataSet>
      <sheetData sheetId="0">
        <row r="7">
          <cell r="F7">
            <v>346171</v>
          </cell>
          <cell r="O7">
            <v>292268.70112113806</v>
          </cell>
        </row>
        <row r="8">
          <cell r="F8">
            <v>157634</v>
          </cell>
          <cell r="O8">
            <v>140064.52765</v>
          </cell>
        </row>
        <row r="9">
          <cell r="F9">
            <v>23417</v>
          </cell>
          <cell r="H9">
            <v>18095</v>
          </cell>
          <cell r="I9">
            <v>16033</v>
          </cell>
          <cell r="O9">
            <v>14829.79488</v>
          </cell>
          <cell r="P9">
            <v>4479.42627</v>
          </cell>
          <cell r="Q9">
            <v>2766.63139</v>
          </cell>
        </row>
        <row r="10">
          <cell r="F10">
            <v>7444</v>
          </cell>
          <cell r="H10">
            <v>11788</v>
          </cell>
          <cell r="I10">
            <v>11472</v>
          </cell>
          <cell r="O10">
            <v>22254.598749999997</v>
          </cell>
          <cell r="P10">
            <v>5994.79265</v>
          </cell>
          <cell r="Q10">
            <v>3692.1939</v>
          </cell>
        </row>
        <row r="11">
          <cell r="F11">
            <v>24250</v>
          </cell>
          <cell r="H11">
            <v>29737</v>
          </cell>
          <cell r="I11">
            <v>26562</v>
          </cell>
          <cell r="O11">
            <v>23130.72157</v>
          </cell>
          <cell r="P11">
            <v>8692.53339</v>
          </cell>
          <cell r="Q11">
            <v>4909.81182</v>
          </cell>
        </row>
        <row r="12">
          <cell r="F12">
            <v>25187</v>
          </cell>
          <cell r="H12">
            <v>15109</v>
          </cell>
          <cell r="I12">
            <v>12875</v>
          </cell>
          <cell r="O12">
            <v>9134.44867</v>
          </cell>
          <cell r="P12">
            <v>2149.56788</v>
          </cell>
          <cell r="Q12">
            <v>1677.1192100000003</v>
          </cell>
        </row>
        <row r="13">
          <cell r="F13">
            <v>11220</v>
          </cell>
          <cell r="H13">
            <v>9779</v>
          </cell>
          <cell r="I13">
            <v>9354</v>
          </cell>
          <cell r="O13">
            <v>17884.37207</v>
          </cell>
          <cell r="P13">
            <v>5876.52704</v>
          </cell>
          <cell r="Q13">
            <v>3467.15497</v>
          </cell>
        </row>
        <row r="14">
          <cell r="F14">
            <v>25857</v>
          </cell>
          <cell r="H14">
            <v>15331</v>
          </cell>
          <cell r="I14">
            <v>14476</v>
          </cell>
          <cell r="O14">
            <v>15266.592649999999</v>
          </cell>
          <cell r="P14">
            <v>3785.85765</v>
          </cell>
          <cell r="Q14">
            <v>2779.265</v>
          </cell>
        </row>
        <row r="15">
          <cell r="F15">
            <v>14726</v>
          </cell>
          <cell r="H15">
            <v>15022</v>
          </cell>
          <cell r="I15">
            <v>14706</v>
          </cell>
          <cell r="O15">
            <v>10653.03909</v>
          </cell>
          <cell r="P15">
            <v>2904.3955600000004</v>
          </cell>
          <cell r="Q15">
            <v>1856.35647</v>
          </cell>
        </row>
        <row r="16">
          <cell r="F16">
            <v>17716</v>
          </cell>
          <cell r="H16">
            <v>16965</v>
          </cell>
          <cell r="I16">
            <v>16461</v>
          </cell>
          <cell r="O16">
            <v>11286.98884</v>
          </cell>
          <cell r="P16">
            <v>3835.04278</v>
          </cell>
          <cell r="Q16">
            <v>2540.0539400000002</v>
          </cell>
        </row>
        <row r="17">
          <cell r="F17">
            <v>7817</v>
          </cell>
          <cell r="H17">
            <v>10491</v>
          </cell>
          <cell r="I17">
            <v>10089</v>
          </cell>
          <cell r="O17">
            <v>15623.97113</v>
          </cell>
          <cell r="P17">
            <v>4849.059450000001</v>
          </cell>
          <cell r="Q17">
            <v>2963.0883200000003</v>
          </cell>
        </row>
        <row r="19">
          <cell r="F19">
            <v>82707</v>
          </cell>
          <cell r="O19">
            <v>128608.09281583806</v>
          </cell>
        </row>
        <row r="20">
          <cell r="F20">
            <v>1447</v>
          </cell>
          <cell r="H20">
            <v>7422</v>
          </cell>
          <cell r="I20">
            <v>7121</v>
          </cell>
          <cell r="O20">
            <v>9647.540318838048</v>
          </cell>
          <cell r="P20">
            <v>9605.396213940001</v>
          </cell>
          <cell r="Q20">
            <v>4551.693490000001</v>
          </cell>
        </row>
        <row r="21">
          <cell r="F21">
            <v>1485</v>
          </cell>
          <cell r="H21">
            <v>986</v>
          </cell>
          <cell r="I21">
            <v>950</v>
          </cell>
          <cell r="O21">
            <v>2002.4407157299995</v>
          </cell>
          <cell r="P21">
            <v>2067.38971573</v>
          </cell>
          <cell r="Q21">
            <v>1030.479</v>
          </cell>
        </row>
        <row r="22">
          <cell r="F22">
            <v>485</v>
          </cell>
          <cell r="H22">
            <v>809</v>
          </cell>
          <cell r="I22">
            <v>781</v>
          </cell>
          <cell r="O22">
            <v>1109.72222</v>
          </cell>
          <cell r="P22">
            <v>1240.88222</v>
          </cell>
          <cell r="Q22">
            <v>677.465</v>
          </cell>
        </row>
        <row r="23">
          <cell r="F23">
            <v>3327</v>
          </cell>
          <cell r="H23">
            <v>2265</v>
          </cell>
          <cell r="I23">
            <v>1990</v>
          </cell>
          <cell r="O23">
            <v>4265.528092750001</v>
          </cell>
          <cell r="P23">
            <v>4402.75411275</v>
          </cell>
          <cell r="Q23">
            <v>2212.88</v>
          </cell>
        </row>
        <row r="24">
          <cell r="F24">
            <v>1120</v>
          </cell>
          <cell r="H24">
            <v>914</v>
          </cell>
          <cell r="I24">
            <v>814</v>
          </cell>
          <cell r="O24">
            <v>2214.92879759</v>
          </cell>
          <cell r="P24">
            <v>1953.8577975899998</v>
          </cell>
          <cell r="Q24">
            <v>904.27</v>
          </cell>
        </row>
        <row r="25">
          <cell r="F25">
            <v>1712</v>
          </cell>
          <cell r="H25">
            <v>2199</v>
          </cell>
          <cell r="I25">
            <v>2029</v>
          </cell>
          <cell r="O25">
            <v>2482.41150887</v>
          </cell>
          <cell r="P25">
            <v>3999.95550887</v>
          </cell>
          <cell r="Q25">
            <v>2154.174</v>
          </cell>
        </row>
        <row r="26">
          <cell r="F26">
            <v>1614</v>
          </cell>
          <cell r="H26">
            <v>1289</v>
          </cell>
          <cell r="I26">
            <v>1145</v>
          </cell>
          <cell r="O26">
            <v>3185.5324749499996</v>
          </cell>
          <cell r="P26">
            <v>1481.3643749500002</v>
          </cell>
          <cell r="Q26">
            <v>622.818</v>
          </cell>
        </row>
        <row r="27">
          <cell r="F27">
            <v>5997</v>
          </cell>
          <cell r="H27">
            <v>3665</v>
          </cell>
          <cell r="I27">
            <v>3223</v>
          </cell>
          <cell r="O27">
            <v>4037.3040352799994</v>
          </cell>
          <cell r="P27">
            <v>3988.6180352799997</v>
          </cell>
          <cell r="Q27">
            <v>2122.819</v>
          </cell>
        </row>
        <row r="28">
          <cell r="F28">
            <v>348</v>
          </cell>
          <cell r="H28">
            <v>748</v>
          </cell>
          <cell r="I28">
            <v>705</v>
          </cell>
          <cell r="O28">
            <v>3796.504610420001</v>
          </cell>
          <cell r="P28">
            <v>3385.7826104200003</v>
          </cell>
          <cell r="Q28">
            <v>999.954</v>
          </cell>
        </row>
        <row r="29">
          <cell r="F29">
            <v>7929</v>
          </cell>
          <cell r="H29">
            <v>7951</v>
          </cell>
          <cell r="I29">
            <v>7342</v>
          </cell>
          <cell r="O29">
            <v>18850.29432675</v>
          </cell>
          <cell r="P29">
            <v>16915.08332675</v>
          </cell>
          <cell r="Q29">
            <v>8521.53</v>
          </cell>
        </row>
        <row r="30">
          <cell r="F30">
            <v>1635</v>
          </cell>
          <cell r="H30">
            <v>720</v>
          </cell>
          <cell r="I30">
            <v>633</v>
          </cell>
          <cell r="O30">
            <v>1416.0391140200002</v>
          </cell>
          <cell r="P30">
            <v>1849.05511402</v>
          </cell>
          <cell r="Q30">
            <v>719.238</v>
          </cell>
        </row>
        <row r="31">
          <cell r="F31">
            <v>4879</v>
          </cell>
          <cell r="H31">
            <v>5262</v>
          </cell>
          <cell r="I31">
            <v>4833</v>
          </cell>
          <cell r="O31">
            <v>7794.2214027</v>
          </cell>
          <cell r="P31">
            <v>9269.9953727</v>
          </cell>
          <cell r="Q31">
            <v>5061.50048</v>
          </cell>
        </row>
        <row r="32">
          <cell r="F32">
            <v>5775</v>
          </cell>
          <cell r="H32">
            <v>1550</v>
          </cell>
          <cell r="I32">
            <v>1346</v>
          </cell>
          <cell r="O32">
            <v>3088.6593122599998</v>
          </cell>
          <cell r="P32">
            <v>3249.49131226</v>
          </cell>
          <cell r="Q32">
            <v>1921.1930000000002</v>
          </cell>
        </row>
        <row r="33">
          <cell r="F33">
            <v>1135</v>
          </cell>
          <cell r="H33">
            <v>787</v>
          </cell>
          <cell r="I33">
            <v>604</v>
          </cell>
          <cell r="O33">
            <v>2304.80652637</v>
          </cell>
          <cell r="P33">
            <v>2154.28152637</v>
          </cell>
          <cell r="Q33">
            <v>905.206</v>
          </cell>
        </row>
        <row r="34">
          <cell r="F34">
            <v>1113</v>
          </cell>
          <cell r="H34">
            <v>1463</v>
          </cell>
          <cell r="I34">
            <v>1337</v>
          </cell>
          <cell r="O34">
            <v>1640.9413291100002</v>
          </cell>
          <cell r="P34">
            <v>2641.20532911</v>
          </cell>
          <cell r="Q34">
            <v>1264.91</v>
          </cell>
        </row>
        <row r="35">
          <cell r="F35">
            <v>610</v>
          </cell>
          <cell r="H35">
            <v>370</v>
          </cell>
          <cell r="I35">
            <v>323</v>
          </cell>
          <cell r="O35">
            <v>857.3998104499999</v>
          </cell>
          <cell r="P35">
            <v>857.3898304499999</v>
          </cell>
          <cell r="Q35">
            <v>367.336</v>
          </cell>
        </row>
        <row r="36">
          <cell r="F36">
            <v>996</v>
          </cell>
          <cell r="H36">
            <v>4140</v>
          </cell>
          <cell r="I36">
            <v>3917</v>
          </cell>
          <cell r="O36">
            <v>4382.642605899999</v>
          </cell>
          <cell r="P36">
            <v>5431.7416059</v>
          </cell>
          <cell r="Q36">
            <v>2987.922</v>
          </cell>
        </row>
        <row r="37">
          <cell r="F37">
            <v>2751</v>
          </cell>
          <cell r="H37">
            <v>2314</v>
          </cell>
          <cell r="I37">
            <v>2280</v>
          </cell>
          <cell r="O37">
            <v>3704.148249</v>
          </cell>
          <cell r="P37">
            <v>4013.812949</v>
          </cell>
          <cell r="Q37">
            <v>1905.756</v>
          </cell>
        </row>
        <row r="38">
          <cell r="F38">
            <v>880</v>
          </cell>
          <cell r="H38">
            <v>2097</v>
          </cell>
          <cell r="I38">
            <v>1959</v>
          </cell>
          <cell r="O38">
            <v>2622.72126962</v>
          </cell>
          <cell r="P38">
            <v>2686.41026962</v>
          </cell>
          <cell r="Q38">
            <v>1112.379</v>
          </cell>
        </row>
        <row r="39">
          <cell r="F39">
            <v>1589</v>
          </cell>
          <cell r="H39">
            <v>2195</v>
          </cell>
          <cell r="I39">
            <v>1978</v>
          </cell>
          <cell r="O39">
            <v>2701.72126873</v>
          </cell>
          <cell r="P39">
            <v>2677.75326873</v>
          </cell>
          <cell r="Q39">
            <v>1230.116</v>
          </cell>
        </row>
        <row r="40">
          <cell r="F40">
            <v>3414</v>
          </cell>
          <cell r="H40">
            <v>1744</v>
          </cell>
          <cell r="I40">
            <v>1581</v>
          </cell>
          <cell r="O40">
            <v>5151.5187567699995</v>
          </cell>
          <cell r="P40">
            <v>4884.7209067700005</v>
          </cell>
          <cell r="Q40">
            <v>2837.287</v>
          </cell>
        </row>
        <row r="41">
          <cell r="F41">
            <v>888</v>
          </cell>
          <cell r="H41">
            <v>923</v>
          </cell>
          <cell r="I41">
            <v>807</v>
          </cell>
          <cell r="O41">
            <v>1639.4088584000003</v>
          </cell>
          <cell r="P41">
            <v>2079.4623784</v>
          </cell>
          <cell r="Q41">
            <v>1116.1331699999998</v>
          </cell>
        </row>
        <row r="42">
          <cell r="F42">
            <v>939</v>
          </cell>
          <cell r="H42">
            <v>750</v>
          </cell>
          <cell r="I42">
            <v>718</v>
          </cell>
          <cell r="O42">
            <v>721.53007013</v>
          </cell>
          <cell r="P42">
            <v>696.25927013</v>
          </cell>
          <cell r="Q42">
            <v>405.6892</v>
          </cell>
        </row>
        <row r="43">
          <cell r="F43">
            <v>3316</v>
          </cell>
          <cell r="H43">
            <v>1093</v>
          </cell>
          <cell r="I43">
            <v>991</v>
          </cell>
          <cell r="O43">
            <v>1948.7228239600001</v>
          </cell>
          <cell r="P43">
            <v>2087.4078239600003</v>
          </cell>
          <cell r="Q43">
            <v>961.144</v>
          </cell>
        </row>
        <row r="44">
          <cell r="F44">
            <v>23463</v>
          </cell>
          <cell r="H44">
            <v>11341</v>
          </cell>
          <cell r="I44">
            <v>10414</v>
          </cell>
          <cell r="O44">
            <v>27900.62547951</v>
          </cell>
          <cell r="P44">
            <v>25793.73747951</v>
          </cell>
          <cell r="Q44">
            <v>13791.442</v>
          </cell>
        </row>
        <row r="45">
          <cell r="F45">
            <v>2288</v>
          </cell>
          <cell r="H45">
            <v>4322</v>
          </cell>
          <cell r="I45">
            <v>3780</v>
          </cell>
          <cell r="O45">
            <v>7154.455423400001</v>
          </cell>
          <cell r="P45">
            <v>6417.021023400001</v>
          </cell>
          <cell r="Q45">
            <v>3267.1793</v>
          </cell>
        </row>
        <row r="46">
          <cell r="F46">
            <v>1572</v>
          </cell>
          <cell r="H46">
            <v>1079</v>
          </cell>
          <cell r="I46">
            <v>1014</v>
          </cell>
          <cell r="O46">
            <v>1986.3234143299997</v>
          </cell>
          <cell r="P46">
            <v>1894.86141433</v>
          </cell>
          <cell r="Q46">
            <v>1021.8</v>
          </cell>
        </row>
        <row r="47">
          <cell r="F47">
            <v>52797</v>
          </cell>
          <cell r="O47">
            <v>23596.0806553</v>
          </cell>
        </row>
        <row r="48">
          <cell r="F48">
            <v>3754</v>
          </cell>
          <cell r="H48">
            <v>2778</v>
          </cell>
          <cell r="I48">
            <v>2275</v>
          </cell>
          <cell r="O48">
            <v>6947.555894140001</v>
          </cell>
          <cell r="P48">
            <v>6648.896894140001</v>
          </cell>
          <cell r="Q48">
            <v>2978.276</v>
          </cell>
        </row>
        <row r="49">
          <cell r="F49">
            <v>11830</v>
          </cell>
          <cell r="H49">
            <v>4455</v>
          </cell>
          <cell r="I49">
            <v>3608</v>
          </cell>
          <cell r="O49">
            <v>4867.496459270002</v>
          </cell>
          <cell r="P49">
            <v>4737.03945927</v>
          </cell>
          <cell r="Q49">
            <v>1925.597</v>
          </cell>
        </row>
        <row r="50">
          <cell r="F50">
            <v>5757</v>
          </cell>
          <cell r="H50">
            <v>7882</v>
          </cell>
          <cell r="I50">
            <v>7469</v>
          </cell>
          <cell r="O50">
            <v>3707.5532745499995</v>
          </cell>
          <cell r="P50">
            <v>3585.90727455</v>
          </cell>
          <cell r="Q50">
            <v>1826.6989999999998</v>
          </cell>
        </row>
        <row r="51">
          <cell r="F51">
            <v>2998</v>
          </cell>
          <cell r="H51">
            <v>3126</v>
          </cell>
          <cell r="I51">
            <v>3161</v>
          </cell>
          <cell r="O51">
            <v>4183.3314599000005</v>
          </cell>
          <cell r="P51">
            <v>4322.2464599</v>
          </cell>
          <cell r="Q51">
            <v>1997.192</v>
          </cell>
        </row>
        <row r="52">
          <cell r="F52">
            <v>24505</v>
          </cell>
          <cell r="H52">
            <v>2254</v>
          </cell>
          <cell r="I52">
            <v>2209</v>
          </cell>
          <cell r="O52">
            <v>1057.9906093</v>
          </cell>
          <cell r="P52">
            <v>1147.7227493</v>
          </cell>
          <cell r="Q52">
            <v>791.24008</v>
          </cell>
        </row>
        <row r="53">
          <cell r="F53">
            <v>3953</v>
          </cell>
          <cell r="H53">
            <v>3264</v>
          </cell>
          <cell r="I53">
            <v>2860</v>
          </cell>
          <cell r="O53">
            <v>2832.15295814</v>
          </cell>
          <cell r="P53">
            <v>2491.84475814</v>
          </cell>
          <cell r="Q53">
            <v>1388.9032</v>
          </cell>
        </row>
        <row r="54">
          <cell r="F54">
            <v>53033</v>
          </cell>
          <cell r="H54">
            <v>44575</v>
          </cell>
          <cell r="I54">
            <v>38961</v>
          </cell>
          <cell r="O54">
            <v>0</v>
          </cell>
          <cell r="P54">
            <v>0</v>
          </cell>
          <cell r="Q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tabSelected="1" zoomScale="75" zoomScaleNormal="75" workbookViewId="0" topLeftCell="A1">
      <selection activeCell="U2" sqref="U2:X4"/>
    </sheetView>
  </sheetViews>
  <sheetFormatPr defaultColWidth="9.00390625" defaultRowHeight="12.75"/>
  <cols>
    <col min="1" max="1" width="42.125" style="0" customWidth="1"/>
    <col min="2" max="2" width="0.2421875" style="0" hidden="1" customWidth="1"/>
    <col min="3" max="3" width="17.00390625" style="0" hidden="1" customWidth="1"/>
    <col min="4" max="4" width="17.125" style="0" hidden="1" customWidth="1"/>
    <col min="5" max="5" width="13.125" style="0" hidden="1" customWidth="1"/>
    <col min="6" max="6" width="16.375" style="0" hidden="1" customWidth="1"/>
    <col min="7" max="7" width="13.625" style="0" hidden="1" customWidth="1"/>
    <col min="8" max="8" width="15.125" style="0" hidden="1" customWidth="1"/>
    <col min="9" max="9" width="14.375" style="0" hidden="1" customWidth="1"/>
    <col min="10" max="10" width="14.00390625" style="0" hidden="1" customWidth="1"/>
    <col min="11" max="11" width="14.75390625" style="0" hidden="1" customWidth="1"/>
    <col min="12" max="13" width="14.875" style="0" hidden="1" customWidth="1"/>
    <col min="14" max="14" width="11.875" style="0" hidden="1" customWidth="1"/>
    <col min="15" max="15" width="16.25390625" style="0" hidden="1" customWidth="1"/>
    <col min="16" max="17" width="14.875" style="0" hidden="1" customWidth="1"/>
    <col min="18" max="18" width="12.25390625" style="0" hidden="1" customWidth="1"/>
    <col min="19" max="19" width="0.12890625" style="0" hidden="1" customWidth="1"/>
    <col min="20" max="20" width="25.75390625" style="0" hidden="1" customWidth="1"/>
    <col min="21" max="21" width="25.875" style="0" customWidth="1"/>
    <col min="22" max="22" width="25.375" style="0" customWidth="1"/>
    <col min="23" max="23" width="23.00390625" style="0" customWidth="1"/>
    <col min="24" max="24" width="26.75390625" style="0" customWidth="1"/>
    <col min="25" max="25" width="23.25390625" style="188" hidden="1" customWidth="1"/>
    <col min="26" max="26" width="20.75390625" style="188" hidden="1" customWidth="1"/>
  </cols>
  <sheetData>
    <row r="1" spans="1:26" ht="1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3"/>
      <c r="S1" s="4"/>
      <c r="T1" s="2"/>
      <c r="U1" s="6"/>
      <c r="V1" s="6"/>
      <c r="W1" s="6"/>
      <c r="X1" s="6"/>
      <c r="Y1" s="5"/>
      <c r="Z1" s="5"/>
    </row>
    <row r="2" spans="1:26" ht="32.25" customHeight="1">
      <c r="A2" s="268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70"/>
      <c r="S2" s="6"/>
      <c r="T2" s="6"/>
      <c r="U2" s="271" t="s">
        <v>1</v>
      </c>
      <c r="V2" s="272"/>
      <c r="W2" s="272"/>
      <c r="X2" s="272"/>
      <c r="Y2" s="273"/>
      <c r="Z2" s="274"/>
    </row>
    <row r="3" spans="1:26" ht="27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70"/>
      <c r="S3" s="6"/>
      <c r="T3" s="6"/>
      <c r="U3" s="272"/>
      <c r="V3" s="272"/>
      <c r="W3" s="272"/>
      <c r="X3" s="272"/>
      <c r="Y3" s="275"/>
      <c r="Z3" s="274"/>
    </row>
    <row r="4" spans="1:26" ht="36" customHeight="1" thickBot="1">
      <c r="A4" s="7"/>
      <c r="B4" s="8"/>
      <c r="C4" s="8"/>
      <c r="D4" s="8"/>
      <c r="E4" s="9"/>
      <c r="F4" s="9"/>
      <c r="G4" s="9"/>
      <c r="H4" s="9"/>
      <c r="I4" s="9"/>
      <c r="J4" s="9"/>
      <c r="K4" s="10"/>
      <c r="L4" s="10"/>
      <c r="M4" s="10"/>
      <c r="N4" s="11"/>
      <c r="O4" s="12"/>
      <c r="P4" s="12"/>
      <c r="Q4" s="12"/>
      <c r="R4" s="13" t="s">
        <v>2</v>
      </c>
      <c r="S4" s="14" t="s">
        <v>3</v>
      </c>
      <c r="T4" s="15" t="s">
        <v>4</v>
      </c>
      <c r="U4" s="272"/>
      <c r="V4" s="272"/>
      <c r="W4" s="272"/>
      <c r="X4" s="272"/>
      <c r="Y4" s="275"/>
      <c r="Z4" s="274"/>
    </row>
    <row r="5" spans="1:26" ht="75.75" customHeight="1" thickBot="1">
      <c r="A5" s="16"/>
      <c r="B5" s="17" t="s">
        <v>5</v>
      </c>
      <c r="C5" s="17"/>
      <c r="D5" s="18"/>
      <c r="E5" s="19"/>
      <c r="F5" s="20" t="s">
        <v>6</v>
      </c>
      <c r="G5" s="20"/>
      <c r="H5" s="20"/>
      <c r="I5" s="20"/>
      <c r="J5" s="20"/>
      <c r="K5" s="263" t="s">
        <v>7</v>
      </c>
      <c r="L5" s="264"/>
      <c r="M5" s="264"/>
      <c r="N5" s="265"/>
      <c r="O5" s="263" t="s">
        <v>8</v>
      </c>
      <c r="P5" s="264"/>
      <c r="Q5" s="264"/>
      <c r="R5" s="264"/>
      <c r="S5" s="266" t="s">
        <v>9</v>
      </c>
      <c r="T5" s="267"/>
      <c r="U5" s="260" t="s">
        <v>10</v>
      </c>
      <c r="V5" s="260"/>
      <c r="W5" s="260" t="s">
        <v>11</v>
      </c>
      <c r="X5" s="260"/>
      <c r="Y5" s="261" t="s">
        <v>12</v>
      </c>
      <c r="Z5" s="262"/>
    </row>
    <row r="6" spans="1:26" ht="79.5" customHeight="1" thickBot="1">
      <c r="A6" s="21" t="s">
        <v>13</v>
      </c>
      <c r="B6" s="22" t="s">
        <v>14</v>
      </c>
      <c r="C6" s="23" t="s">
        <v>15</v>
      </c>
      <c r="D6" s="24" t="s">
        <v>16</v>
      </c>
      <c r="E6" s="25" t="s">
        <v>17</v>
      </c>
      <c r="F6" s="22" t="s">
        <v>14</v>
      </c>
      <c r="G6" s="26" t="s">
        <v>18</v>
      </c>
      <c r="H6" s="27" t="s">
        <v>15</v>
      </c>
      <c r="I6" s="28" t="s">
        <v>16</v>
      </c>
      <c r="J6" s="29" t="s">
        <v>17</v>
      </c>
      <c r="K6" s="22" t="s">
        <v>19</v>
      </c>
      <c r="L6" s="30" t="s">
        <v>15</v>
      </c>
      <c r="M6" s="31" t="s">
        <v>16</v>
      </c>
      <c r="N6" s="32" t="s">
        <v>17</v>
      </c>
      <c r="O6" s="22" t="s">
        <v>14</v>
      </c>
      <c r="P6" s="27" t="s">
        <v>15</v>
      </c>
      <c r="Q6" s="33" t="s">
        <v>16</v>
      </c>
      <c r="R6" s="34" t="s">
        <v>17</v>
      </c>
      <c r="S6" s="14" t="s">
        <v>20</v>
      </c>
      <c r="T6" s="35" t="s">
        <v>20</v>
      </c>
      <c r="U6" s="255" t="s">
        <v>17</v>
      </c>
      <c r="V6" s="255" t="s">
        <v>21</v>
      </c>
      <c r="W6" s="255" t="s">
        <v>17</v>
      </c>
      <c r="X6" s="255" t="s">
        <v>21</v>
      </c>
      <c r="Y6" s="248" t="s">
        <v>22</v>
      </c>
      <c r="Z6" s="36" t="s">
        <v>8</v>
      </c>
    </row>
    <row r="7" spans="1:26" ht="36" customHeight="1">
      <c r="A7" s="37" t="s">
        <v>23</v>
      </c>
      <c r="B7" s="38">
        <f>B8+B54+B47+B19</f>
        <v>638439.7011211382</v>
      </c>
      <c r="C7" s="38">
        <f>C8+C54+C47+C19</f>
        <v>474275.55105624</v>
      </c>
      <c r="D7" s="39">
        <f>D8+D54+D47+D19</f>
        <v>359419.89594</v>
      </c>
      <c r="E7" s="40">
        <f aca="true" t="shared" si="0" ref="E7:E70">D7/C7</f>
        <v>0.7578292727498823</v>
      </c>
      <c r="F7" s="39">
        <f>F8+F19+F47+F54</f>
        <v>346171</v>
      </c>
      <c r="G7" s="39">
        <f>G8+G54+G47+G19</f>
        <v>5.443870559690223</v>
      </c>
      <c r="H7" s="39">
        <f>H8+H19+H47+H54</f>
        <v>281049</v>
      </c>
      <c r="I7" s="39">
        <f>I8+I47+I19+I54</f>
        <v>257186</v>
      </c>
      <c r="J7" s="41">
        <f aca="true" t="shared" si="1" ref="J7:J46">I7/H7</f>
        <v>0.9150930976448947</v>
      </c>
      <c r="K7" s="39">
        <f>K8+K19+K47</f>
        <v>0</v>
      </c>
      <c r="L7" s="39">
        <f>L8+L19+L47</f>
        <v>0</v>
      </c>
      <c r="M7" s="39">
        <f>M8+M19+M47</f>
        <v>0</v>
      </c>
      <c r="N7" s="40" t="e">
        <f>M7/L7</f>
        <v>#DIV/0!</v>
      </c>
      <c r="O7" s="39">
        <f>O8+O19+O47+O54</f>
        <v>292268.70112113806</v>
      </c>
      <c r="P7" s="39">
        <f>P8+P19+P47+P54</f>
        <v>193226.55105624</v>
      </c>
      <c r="Q7" s="39">
        <f>Q8+Q19+Q47+Q54</f>
        <v>102233.89594</v>
      </c>
      <c r="R7" s="40">
        <f aca="true" t="shared" si="2" ref="R7:R53">Q7/P7</f>
        <v>0.5290882406230192</v>
      </c>
      <c r="S7" s="39">
        <f>S8+S19+S47+S54</f>
        <v>295598</v>
      </c>
      <c r="T7" s="39">
        <f>T8+T19+T47+T54</f>
        <v>160057.91853420003</v>
      </c>
      <c r="U7" s="256">
        <f>J7</f>
        <v>0.9150930976448947</v>
      </c>
      <c r="V7" s="257">
        <f>F7/S7</f>
        <v>1.1710870844863632</v>
      </c>
      <c r="W7" s="258">
        <f>R7</f>
        <v>0.5290882406230192</v>
      </c>
      <c r="X7" s="259">
        <f>O7/T7</f>
        <v>1.8260183800821337</v>
      </c>
      <c r="Y7" s="249">
        <f>Y8+Y19+Y47+Y54</f>
        <v>0.9999999999999999</v>
      </c>
      <c r="Z7" s="42">
        <f>Z8+Z19+Z47+Z54</f>
        <v>1</v>
      </c>
    </row>
    <row r="8" spans="1:26" ht="36" customHeight="1" thickBot="1">
      <c r="A8" s="43" t="s">
        <v>24</v>
      </c>
      <c r="B8" s="44">
        <f>SUM(B9:B18)</f>
        <v>297698.52765000006</v>
      </c>
      <c r="C8" s="44">
        <f>SUM(C9:C18)</f>
        <v>184884.20267</v>
      </c>
      <c r="D8" s="45">
        <f>SUM(D9:D18)</f>
        <v>158679.67502000002</v>
      </c>
      <c r="E8" s="46">
        <f t="shared" si="0"/>
        <v>0.8582651883093957</v>
      </c>
      <c r="F8" s="47">
        <f>SUM(F9:F17)</f>
        <v>157634</v>
      </c>
      <c r="G8" s="48">
        <f>SUM(G9:G18)</f>
        <v>0</v>
      </c>
      <c r="H8" s="47">
        <f>SUM(H9:H17)</f>
        <v>142317</v>
      </c>
      <c r="I8" s="47">
        <f>SUM(I9:I17)</f>
        <v>132028</v>
      </c>
      <c r="J8" s="49">
        <f t="shared" si="1"/>
        <v>0.9277036474911641</v>
      </c>
      <c r="K8" s="45">
        <f>SUM(K9:K17)</f>
        <v>0</v>
      </c>
      <c r="L8" s="45">
        <f>SUM(L9:L17)</f>
        <v>0</v>
      </c>
      <c r="M8" s="45">
        <f>SUM(M9:M17)</f>
        <v>0</v>
      </c>
      <c r="N8" s="46" t="e">
        <f>M8/L8</f>
        <v>#DIV/0!</v>
      </c>
      <c r="O8" s="50">
        <f>SUM(O9:O17)</f>
        <v>140064.52765</v>
      </c>
      <c r="P8" s="50">
        <f>SUM(P9:P17)</f>
        <v>42567.20267</v>
      </c>
      <c r="Q8" s="50">
        <f>SUM(Q9:Q17)</f>
        <v>26651.67502</v>
      </c>
      <c r="R8" s="46">
        <f t="shared" si="2"/>
        <v>0.6261082088624829</v>
      </c>
      <c r="S8" s="50">
        <f>SUM(S9:S17)</f>
        <v>149430</v>
      </c>
      <c r="T8" s="50">
        <f>SUM(T9:T17)</f>
        <v>95921.12338</v>
      </c>
      <c r="U8" s="256">
        <f aca="true" t="shared" si="3" ref="U8:U54">J8</f>
        <v>0.9277036474911641</v>
      </c>
      <c r="V8" s="257">
        <f aca="true" t="shared" si="4" ref="V8:V54">F8/S8</f>
        <v>1.0549019607843138</v>
      </c>
      <c r="W8" s="258">
        <f aca="true" t="shared" si="5" ref="W8:W54">R8</f>
        <v>0.6261082088624829</v>
      </c>
      <c r="X8" s="259">
        <f>O8/T8</f>
        <v>1.4602052469206601</v>
      </c>
      <c r="Y8" s="250">
        <f>'[1]Форма1'!F8/'[1]Форма1'!$F$7</f>
        <v>0.45536454526809006</v>
      </c>
      <c r="Z8" s="51">
        <f>'[1]Форма1'!O8/'[1]Форма1'!$O$7</f>
        <v>0.47923204610248965</v>
      </c>
    </row>
    <row r="9" spans="1:26" ht="36" customHeight="1">
      <c r="A9" s="52" t="s">
        <v>25</v>
      </c>
      <c r="B9" s="53">
        <f aca="true" t="shared" si="6" ref="B9:B17">F9+K9+O9</f>
        <v>38246.79488</v>
      </c>
      <c r="C9" s="54">
        <f aca="true" t="shared" si="7" ref="C9:D17">H9+L9+P9</f>
        <v>22574.42627</v>
      </c>
      <c r="D9" s="54">
        <f t="shared" si="7"/>
        <v>18799.63139</v>
      </c>
      <c r="E9" s="55">
        <f t="shared" si="0"/>
        <v>0.832784459952523</v>
      </c>
      <c r="F9" s="56">
        <f>'[1]Форма1'!F9</f>
        <v>23417</v>
      </c>
      <c r="G9" s="57"/>
      <c r="H9" s="56">
        <f>'[1]Форма1'!H9</f>
        <v>18095</v>
      </c>
      <c r="I9" s="58">
        <f>'[1]Форма1'!I9</f>
        <v>16033</v>
      </c>
      <c r="J9" s="59">
        <f t="shared" si="1"/>
        <v>0.8860458690245925</v>
      </c>
      <c r="K9" s="60"/>
      <c r="L9" s="61"/>
      <c r="M9" s="61"/>
      <c r="N9" s="55" t="e">
        <f aca="true" t="shared" si="8" ref="N9:N17">M9/L9</f>
        <v>#DIV/0!</v>
      </c>
      <c r="O9" s="62">
        <f>'[1]Форма1'!O9</f>
        <v>14829.79488</v>
      </c>
      <c r="P9" s="62">
        <f>'[1]Форма1'!P9</f>
        <v>4479.42627</v>
      </c>
      <c r="Q9" s="62">
        <f>'[1]Форма1'!Q9</f>
        <v>2766.63139</v>
      </c>
      <c r="R9" s="63">
        <f t="shared" si="2"/>
        <v>0.6176307462696556</v>
      </c>
      <c r="S9" s="64">
        <v>22632</v>
      </c>
      <c r="T9" s="62">
        <v>10185.852689999996</v>
      </c>
      <c r="U9" s="80">
        <f t="shared" si="3"/>
        <v>0.8860458690245925</v>
      </c>
      <c r="V9" s="81">
        <f t="shared" si="4"/>
        <v>1.034685401201838</v>
      </c>
      <c r="W9" s="82">
        <f t="shared" si="5"/>
        <v>0.6176307462696556</v>
      </c>
      <c r="X9" s="83">
        <f>O9/T9</f>
        <v>1.4559208081380572</v>
      </c>
      <c r="Y9" s="251">
        <f>'[1]Форма1'!F9/'[1]Форма1'!$F$7</f>
        <v>0.06764575888794844</v>
      </c>
      <c r="Z9" s="65">
        <f>'[1]Форма1'!O9/'[1]Форма1'!$O$7</f>
        <v>0.050740277091296956</v>
      </c>
    </row>
    <row r="10" spans="1:26" ht="36" customHeight="1">
      <c r="A10" s="66" t="s">
        <v>26</v>
      </c>
      <c r="B10" s="67">
        <f t="shared" si="6"/>
        <v>29698.598749999997</v>
      </c>
      <c r="C10" s="68">
        <f t="shared" si="7"/>
        <v>17782.79265</v>
      </c>
      <c r="D10" s="68">
        <f t="shared" si="7"/>
        <v>15164.1939</v>
      </c>
      <c r="E10" s="69">
        <f t="shared" si="0"/>
        <v>0.8527453588680292</v>
      </c>
      <c r="F10" s="70">
        <f>'[1]Форма1'!F10</f>
        <v>7444</v>
      </c>
      <c r="G10" s="71"/>
      <c r="H10" s="70">
        <f>'[1]Форма1'!H10</f>
        <v>11788</v>
      </c>
      <c r="I10" s="72">
        <f>'[1]Форма1'!I10</f>
        <v>11472</v>
      </c>
      <c r="J10" s="73">
        <f t="shared" si="1"/>
        <v>0.9731930777061418</v>
      </c>
      <c r="K10" s="74"/>
      <c r="L10" s="75"/>
      <c r="M10" s="75"/>
      <c r="N10" s="76" t="e">
        <f t="shared" si="8"/>
        <v>#DIV/0!</v>
      </c>
      <c r="O10" s="77">
        <f>'[1]Форма1'!O10</f>
        <v>22254.598749999997</v>
      </c>
      <c r="P10" s="77">
        <f>'[1]Форма1'!P10</f>
        <v>5994.79265</v>
      </c>
      <c r="Q10" s="77">
        <f>'[1]Форма1'!Q10</f>
        <v>3692.1939</v>
      </c>
      <c r="R10" s="78">
        <f t="shared" si="2"/>
        <v>0.6159001846377455</v>
      </c>
      <c r="S10" s="79">
        <v>7480</v>
      </c>
      <c r="T10" s="77">
        <v>14946.82531</v>
      </c>
      <c r="U10" s="80">
        <f t="shared" si="3"/>
        <v>0.9731930777061418</v>
      </c>
      <c r="V10" s="81">
        <f t="shared" si="4"/>
        <v>0.9951871657754011</v>
      </c>
      <c r="W10" s="82">
        <f t="shared" si="5"/>
        <v>0.6159001846377455</v>
      </c>
      <c r="X10" s="83">
        <f aca="true" t="shared" si="9" ref="X10:X73">O10/T10</f>
        <v>1.4889181005621854</v>
      </c>
      <c r="Y10" s="252">
        <f>'[1]Форма1'!F10/'[1]Форма1'!$F$7</f>
        <v>0.02150382325498092</v>
      </c>
      <c r="Z10" s="85">
        <f>'[1]Форма1'!O10/'[1]Форма1'!$O$7</f>
        <v>0.07614431057664305</v>
      </c>
    </row>
    <row r="11" spans="1:26" ht="36" customHeight="1">
      <c r="A11" s="66" t="s">
        <v>27</v>
      </c>
      <c r="B11" s="67">
        <f t="shared" si="6"/>
        <v>47380.72157</v>
      </c>
      <c r="C11" s="68">
        <f t="shared" si="7"/>
        <v>38429.53339</v>
      </c>
      <c r="D11" s="68">
        <f t="shared" si="7"/>
        <v>31471.81182</v>
      </c>
      <c r="E11" s="69">
        <f t="shared" si="0"/>
        <v>0.8189485805255571</v>
      </c>
      <c r="F11" s="70">
        <f>'[1]Форма1'!F11</f>
        <v>24250</v>
      </c>
      <c r="G11" s="71"/>
      <c r="H11" s="70">
        <f>'[1]Форма1'!H11</f>
        <v>29737</v>
      </c>
      <c r="I11" s="72">
        <f>'[1]Форма1'!I11</f>
        <v>26562</v>
      </c>
      <c r="J11" s="73">
        <f t="shared" si="1"/>
        <v>0.8932306554124492</v>
      </c>
      <c r="K11" s="74"/>
      <c r="L11" s="75"/>
      <c r="M11" s="75"/>
      <c r="N11" s="76" t="e">
        <f t="shared" si="8"/>
        <v>#DIV/0!</v>
      </c>
      <c r="O11" s="77">
        <f>'[1]Форма1'!O11</f>
        <v>23130.72157</v>
      </c>
      <c r="P11" s="77">
        <f>'[1]Форма1'!P11</f>
        <v>8692.53339</v>
      </c>
      <c r="Q11" s="77">
        <f>'[1]Форма1'!Q11</f>
        <v>4909.81182</v>
      </c>
      <c r="R11" s="78">
        <f t="shared" si="2"/>
        <v>0.5648309416502568</v>
      </c>
      <c r="S11" s="79">
        <v>20985</v>
      </c>
      <c r="T11" s="77">
        <v>14617.420370000007</v>
      </c>
      <c r="U11" s="80">
        <f t="shared" si="3"/>
        <v>0.8932306554124492</v>
      </c>
      <c r="V11" s="81">
        <f t="shared" si="4"/>
        <v>1.1555873242792472</v>
      </c>
      <c r="W11" s="82">
        <f t="shared" si="5"/>
        <v>0.5648309416502568</v>
      </c>
      <c r="X11" s="83">
        <f t="shared" si="9"/>
        <v>1.5824079067652885</v>
      </c>
      <c r="Y11" s="252">
        <f>'[1]Форма1'!F11/'[1]Форма1'!$F$7</f>
        <v>0.07005208408561087</v>
      </c>
      <c r="Z11" s="85">
        <f>'[1]Форма1'!O11/'[1]Форма1'!$O$7</f>
        <v>0.07914197271644526</v>
      </c>
    </row>
    <row r="12" spans="1:26" ht="36" customHeight="1">
      <c r="A12" s="86" t="s">
        <v>28</v>
      </c>
      <c r="B12" s="67">
        <f t="shared" si="6"/>
        <v>34321.44867</v>
      </c>
      <c r="C12" s="68">
        <f t="shared" si="7"/>
        <v>17258.56788</v>
      </c>
      <c r="D12" s="68">
        <f t="shared" si="7"/>
        <v>14552.11921</v>
      </c>
      <c r="E12" s="76">
        <f t="shared" si="0"/>
        <v>0.8431823144992029</v>
      </c>
      <c r="F12" s="70">
        <f>'[1]Форма1'!F12</f>
        <v>25187</v>
      </c>
      <c r="G12" s="71"/>
      <c r="H12" s="70">
        <f>'[1]Форма1'!H12</f>
        <v>15109</v>
      </c>
      <c r="I12" s="72">
        <f>'[1]Форма1'!I12</f>
        <v>12875</v>
      </c>
      <c r="J12" s="73">
        <f t="shared" si="1"/>
        <v>0.8521411079489046</v>
      </c>
      <c r="K12" s="74"/>
      <c r="L12" s="75"/>
      <c r="M12" s="75"/>
      <c r="N12" s="76" t="e">
        <f t="shared" si="8"/>
        <v>#DIV/0!</v>
      </c>
      <c r="O12" s="77">
        <f>'[1]Форма1'!O12</f>
        <v>9134.44867</v>
      </c>
      <c r="P12" s="77">
        <f>'[1]Форма1'!P12</f>
        <v>2149.56788</v>
      </c>
      <c r="Q12" s="77">
        <f>'[1]Форма1'!Q12</f>
        <v>1677.1192100000003</v>
      </c>
      <c r="R12" s="78">
        <f t="shared" si="2"/>
        <v>0.7802122582888614</v>
      </c>
      <c r="S12" s="79">
        <v>20377</v>
      </c>
      <c r="T12" s="77">
        <v>7422.481960000003</v>
      </c>
      <c r="U12" s="80">
        <f t="shared" si="3"/>
        <v>0.8521411079489046</v>
      </c>
      <c r="V12" s="81">
        <f t="shared" si="4"/>
        <v>1.2360504490356774</v>
      </c>
      <c r="W12" s="82">
        <f t="shared" si="5"/>
        <v>0.7802122582888614</v>
      </c>
      <c r="X12" s="83">
        <f t="shared" si="9"/>
        <v>1.2306461260836794</v>
      </c>
      <c r="Y12" s="252">
        <f>'[1]Форма1'!F12/'[1]Форма1'!$F$7</f>
        <v>0.07275883883976417</v>
      </c>
      <c r="Z12" s="85">
        <f>'[1]Форма1'!O12/'[1]Форма1'!$O$7</f>
        <v>0.031253598606215446</v>
      </c>
    </row>
    <row r="13" spans="1:26" ht="36" customHeight="1">
      <c r="A13" s="66" t="s">
        <v>29</v>
      </c>
      <c r="B13" s="67">
        <f t="shared" si="6"/>
        <v>29104.37207</v>
      </c>
      <c r="C13" s="68">
        <f t="shared" si="7"/>
        <v>15655.52704</v>
      </c>
      <c r="D13" s="68">
        <f t="shared" si="7"/>
        <v>12821.15497</v>
      </c>
      <c r="E13" s="76">
        <f t="shared" si="0"/>
        <v>0.8189539028128432</v>
      </c>
      <c r="F13" s="70">
        <f>'[1]Форма1'!F13</f>
        <v>11220</v>
      </c>
      <c r="G13" s="71"/>
      <c r="H13" s="70">
        <f>'[1]Форма1'!H13</f>
        <v>9779</v>
      </c>
      <c r="I13" s="72">
        <f>'[1]Форма1'!I13</f>
        <v>9354</v>
      </c>
      <c r="J13" s="73">
        <f t="shared" si="1"/>
        <v>0.9565395234686573</v>
      </c>
      <c r="K13" s="74"/>
      <c r="L13" s="75"/>
      <c r="M13" s="75"/>
      <c r="N13" s="76" t="e">
        <f t="shared" si="8"/>
        <v>#DIV/0!</v>
      </c>
      <c r="O13" s="77">
        <f>'[1]Форма1'!O13</f>
        <v>17884.37207</v>
      </c>
      <c r="P13" s="77">
        <f>'[1]Форма1'!P13</f>
        <v>5876.52704</v>
      </c>
      <c r="Q13" s="77">
        <f>'[1]Форма1'!Q13</f>
        <v>3467.15497</v>
      </c>
      <c r="R13" s="78">
        <f t="shared" si="2"/>
        <v>0.5900006834649059</v>
      </c>
      <c r="S13" s="79">
        <v>10779</v>
      </c>
      <c r="T13" s="77">
        <v>11189.154869999998</v>
      </c>
      <c r="U13" s="80">
        <f t="shared" si="3"/>
        <v>0.9565395234686573</v>
      </c>
      <c r="V13" s="81">
        <f t="shared" si="4"/>
        <v>1.040912886167548</v>
      </c>
      <c r="W13" s="82">
        <f t="shared" si="5"/>
        <v>0.5900006834649059</v>
      </c>
      <c r="X13" s="83">
        <f t="shared" si="9"/>
        <v>1.598366657516825</v>
      </c>
      <c r="Y13" s="252">
        <f>'[1]Форма1'!F13/'[1]Форма1'!$F$7</f>
        <v>0.03241172715218779</v>
      </c>
      <c r="Z13" s="85">
        <f>'[1]Форма1'!O13/'[1]Форма1'!$O$7</f>
        <v>0.061191540528957894</v>
      </c>
    </row>
    <row r="14" spans="1:26" ht="36" customHeight="1">
      <c r="A14" s="66" t="s">
        <v>30</v>
      </c>
      <c r="B14" s="67">
        <f t="shared" si="6"/>
        <v>41123.59265</v>
      </c>
      <c r="C14" s="68">
        <f t="shared" si="7"/>
        <v>19116.857649999998</v>
      </c>
      <c r="D14" s="68">
        <f t="shared" si="7"/>
        <v>17255.265</v>
      </c>
      <c r="E14" s="69">
        <f t="shared" si="0"/>
        <v>0.9026203634466045</v>
      </c>
      <c r="F14" s="70">
        <f>'[1]Форма1'!F14</f>
        <v>25857</v>
      </c>
      <c r="G14" s="71"/>
      <c r="H14" s="70">
        <f>'[1]Форма1'!H14</f>
        <v>15331</v>
      </c>
      <c r="I14" s="72">
        <f>'[1]Форма1'!I14</f>
        <v>14476</v>
      </c>
      <c r="J14" s="73">
        <f t="shared" si="1"/>
        <v>0.9442306437936208</v>
      </c>
      <c r="K14" s="74"/>
      <c r="L14" s="75"/>
      <c r="M14" s="75"/>
      <c r="N14" s="76" t="e">
        <f t="shared" si="8"/>
        <v>#DIV/0!</v>
      </c>
      <c r="O14" s="77">
        <f>'[1]Форма1'!O14</f>
        <v>15266.592649999999</v>
      </c>
      <c r="P14" s="77">
        <f>'[1]Форма1'!P14</f>
        <v>3785.85765</v>
      </c>
      <c r="Q14" s="77">
        <f>'[1]Форма1'!Q14</f>
        <v>2779.265</v>
      </c>
      <c r="R14" s="78">
        <f t="shared" si="2"/>
        <v>0.7341176708004328</v>
      </c>
      <c r="S14" s="79">
        <v>25903</v>
      </c>
      <c r="T14" s="77">
        <v>12730.484500000006</v>
      </c>
      <c r="U14" s="80">
        <f t="shared" si="3"/>
        <v>0.9442306437936208</v>
      </c>
      <c r="V14" s="81">
        <f t="shared" si="4"/>
        <v>0.9982241439215535</v>
      </c>
      <c r="W14" s="82">
        <f t="shared" si="5"/>
        <v>0.7341176708004328</v>
      </c>
      <c r="X14" s="83">
        <f t="shared" si="9"/>
        <v>1.199215367647633</v>
      </c>
      <c r="Y14" s="252">
        <f>'[1]Форма1'!F14/'[1]Форма1'!$F$7</f>
        <v>0.07469429848254186</v>
      </c>
      <c r="Z14" s="85">
        <f>'[1]Форма1'!O14/'[1]Форма1'!$O$7</f>
        <v>0.0522347846055277</v>
      </c>
    </row>
    <row r="15" spans="1:26" ht="36" customHeight="1">
      <c r="A15" s="66" t="s">
        <v>31</v>
      </c>
      <c r="B15" s="67">
        <f t="shared" si="6"/>
        <v>25379.03909</v>
      </c>
      <c r="C15" s="68">
        <f t="shared" si="7"/>
        <v>17926.39556</v>
      </c>
      <c r="D15" s="68">
        <f t="shared" si="7"/>
        <v>16562.35647</v>
      </c>
      <c r="E15" s="69">
        <f t="shared" si="0"/>
        <v>0.9239089037484118</v>
      </c>
      <c r="F15" s="70">
        <f>'[1]Форма1'!F15</f>
        <v>14726</v>
      </c>
      <c r="G15" s="71"/>
      <c r="H15" s="70">
        <f>'[1]Форма1'!H15</f>
        <v>15022</v>
      </c>
      <c r="I15" s="72">
        <f>'[1]Форма1'!I15</f>
        <v>14706</v>
      </c>
      <c r="J15" s="73">
        <f t="shared" si="1"/>
        <v>0.9789641858607376</v>
      </c>
      <c r="K15" s="74"/>
      <c r="L15" s="75"/>
      <c r="M15" s="75"/>
      <c r="N15" s="76" t="e">
        <f t="shared" si="8"/>
        <v>#DIV/0!</v>
      </c>
      <c r="O15" s="77">
        <f>'[1]Форма1'!O15</f>
        <v>10653.03909</v>
      </c>
      <c r="P15" s="77">
        <f>'[1]Форма1'!P15</f>
        <v>2904.3955600000004</v>
      </c>
      <c r="Q15" s="77">
        <f>'[1]Форма1'!Q15</f>
        <v>1856.35647</v>
      </c>
      <c r="R15" s="78">
        <f t="shared" si="2"/>
        <v>0.6391541481353868</v>
      </c>
      <c r="S15" s="79">
        <v>15935</v>
      </c>
      <c r="T15" s="77">
        <v>7007.950199999999</v>
      </c>
      <c r="U15" s="80">
        <f t="shared" si="3"/>
        <v>0.9789641858607376</v>
      </c>
      <c r="V15" s="81">
        <f t="shared" si="4"/>
        <v>0.9241292751804204</v>
      </c>
      <c r="W15" s="82">
        <f t="shared" si="5"/>
        <v>0.6391541481353868</v>
      </c>
      <c r="X15" s="83">
        <f t="shared" si="9"/>
        <v>1.5201362432626877</v>
      </c>
      <c r="Y15" s="252">
        <f>'[1]Форма1'!F15/'[1]Форма1'!$F$7</f>
        <v>0.042539669700812605</v>
      </c>
      <c r="Z15" s="85">
        <f>'[1]Форма1'!O15/'[1]Форма1'!$O$7</f>
        <v>0.036449469440741046</v>
      </c>
    </row>
    <row r="16" spans="1:26" ht="36" customHeight="1">
      <c r="A16" s="66" t="s">
        <v>32</v>
      </c>
      <c r="B16" s="67">
        <f t="shared" si="6"/>
        <v>29002.988839999998</v>
      </c>
      <c r="C16" s="68">
        <f t="shared" si="7"/>
        <v>20800.04278</v>
      </c>
      <c r="D16" s="68">
        <f t="shared" si="7"/>
        <v>19001.05394</v>
      </c>
      <c r="E16" s="69">
        <f t="shared" si="0"/>
        <v>0.9135103298090429</v>
      </c>
      <c r="F16" s="70">
        <f>'[1]Форма1'!F16</f>
        <v>17716</v>
      </c>
      <c r="G16" s="71"/>
      <c r="H16" s="70">
        <f>'[1]Форма1'!H16</f>
        <v>16965</v>
      </c>
      <c r="I16" s="72">
        <f>'[1]Форма1'!I16</f>
        <v>16461</v>
      </c>
      <c r="J16" s="73">
        <f t="shared" si="1"/>
        <v>0.9702917771883289</v>
      </c>
      <c r="K16" s="74"/>
      <c r="L16" s="75"/>
      <c r="M16" s="75"/>
      <c r="N16" s="76" t="e">
        <f t="shared" si="8"/>
        <v>#DIV/0!</v>
      </c>
      <c r="O16" s="77">
        <f>'[1]Форма1'!O16</f>
        <v>11286.98884</v>
      </c>
      <c r="P16" s="77">
        <f>'[1]Форма1'!P16</f>
        <v>3835.04278</v>
      </c>
      <c r="Q16" s="77">
        <f>'[1]Форма1'!Q16</f>
        <v>2540.0539400000002</v>
      </c>
      <c r="R16" s="78">
        <f t="shared" si="2"/>
        <v>0.6623274069448581</v>
      </c>
      <c r="S16" s="79">
        <v>17315</v>
      </c>
      <c r="T16" s="77">
        <v>7274.394410000008</v>
      </c>
      <c r="U16" s="80">
        <f t="shared" si="3"/>
        <v>0.9702917771883289</v>
      </c>
      <c r="V16" s="81">
        <f t="shared" si="4"/>
        <v>1.0231591105977476</v>
      </c>
      <c r="W16" s="82">
        <f t="shared" si="5"/>
        <v>0.6623274069448581</v>
      </c>
      <c r="X16" s="83">
        <f t="shared" si="9"/>
        <v>1.5516052888861696</v>
      </c>
      <c r="Y16" s="252">
        <f>'[1]Форма1'!F16/'[1]Форма1'!$F$7</f>
        <v>0.05117701944992504</v>
      </c>
      <c r="Z16" s="85">
        <f>'[1]Форма1'!O16/'[1]Форма1'!$O$7</f>
        <v>0.03861853423477537</v>
      </c>
    </row>
    <row r="17" spans="1:26" ht="36" customHeight="1">
      <c r="A17" s="86" t="s">
        <v>33</v>
      </c>
      <c r="B17" s="67">
        <f t="shared" si="6"/>
        <v>23440.971129999998</v>
      </c>
      <c r="C17" s="68">
        <f t="shared" si="7"/>
        <v>15340.05945</v>
      </c>
      <c r="D17" s="68">
        <f t="shared" si="7"/>
        <v>13052.08832</v>
      </c>
      <c r="E17" s="69">
        <f t="shared" si="0"/>
        <v>0.8508499176644325</v>
      </c>
      <c r="F17" s="70">
        <f>'[1]Форма1'!F17</f>
        <v>7817</v>
      </c>
      <c r="G17" s="71"/>
      <c r="H17" s="70">
        <f>'[1]Форма1'!H17</f>
        <v>10491</v>
      </c>
      <c r="I17" s="72">
        <f>'[1]Форма1'!I17</f>
        <v>10089</v>
      </c>
      <c r="J17" s="73">
        <f t="shared" si="1"/>
        <v>0.9616814412353446</v>
      </c>
      <c r="K17" s="74"/>
      <c r="L17" s="75"/>
      <c r="M17" s="75"/>
      <c r="N17" s="76" t="e">
        <f t="shared" si="8"/>
        <v>#DIV/0!</v>
      </c>
      <c r="O17" s="77">
        <f>'[1]Форма1'!O17</f>
        <v>15623.97113</v>
      </c>
      <c r="P17" s="77">
        <f>'[1]Форма1'!P17</f>
        <v>4849.059450000001</v>
      </c>
      <c r="Q17" s="77">
        <f>'[1]Форма1'!Q17</f>
        <v>2963.0883200000003</v>
      </c>
      <c r="R17" s="78">
        <f t="shared" si="2"/>
        <v>0.6110645477856536</v>
      </c>
      <c r="S17" s="79">
        <v>8024</v>
      </c>
      <c r="T17" s="77">
        <v>10546.559069999996</v>
      </c>
      <c r="U17" s="80">
        <f t="shared" si="3"/>
        <v>0.9616814412353446</v>
      </c>
      <c r="V17" s="81">
        <f t="shared" si="4"/>
        <v>0.9742023928215354</v>
      </c>
      <c r="W17" s="82">
        <f t="shared" si="5"/>
        <v>0.6110645477856536</v>
      </c>
      <c r="X17" s="83">
        <f t="shared" si="9"/>
        <v>1.4814283053174049</v>
      </c>
      <c r="Y17" s="252">
        <f>'[1]Форма1'!F17/'[1]Форма1'!$F$7</f>
        <v>0.022581325414318357</v>
      </c>
      <c r="Z17" s="85">
        <f>'[1]Форма1'!O17/'[1]Форма1'!$O$7</f>
        <v>0.053457558301886914</v>
      </c>
    </row>
    <row r="18" spans="1:26" ht="0.75" customHeight="1" thickBot="1">
      <c r="A18" s="87" t="s">
        <v>34</v>
      </c>
      <c r="B18" s="88">
        <f>F18</f>
        <v>0</v>
      </c>
      <c r="C18" s="89">
        <f>H18</f>
        <v>0</v>
      </c>
      <c r="D18" s="89">
        <f>I18</f>
        <v>0</v>
      </c>
      <c r="E18" s="90" t="e">
        <f t="shared" si="0"/>
        <v>#DIV/0!</v>
      </c>
      <c r="F18" s="91"/>
      <c r="G18" s="92"/>
      <c r="H18" s="91"/>
      <c r="I18" s="92"/>
      <c r="J18" s="93" t="e">
        <f t="shared" si="1"/>
        <v>#DIV/0!</v>
      </c>
      <c r="K18" s="94" t="s">
        <v>35</v>
      </c>
      <c r="L18" s="95" t="s">
        <v>35</v>
      </c>
      <c r="M18" s="95" t="s">
        <v>35</v>
      </c>
      <c r="N18" s="96" t="s">
        <v>35</v>
      </c>
      <c r="O18" s="97"/>
      <c r="P18" s="98"/>
      <c r="Q18" s="98" t="s">
        <v>35</v>
      </c>
      <c r="R18" s="96" t="s">
        <v>35</v>
      </c>
      <c r="S18" s="99"/>
      <c r="T18" s="100"/>
      <c r="U18" s="80" t="e">
        <f t="shared" si="3"/>
        <v>#DIV/0!</v>
      </c>
      <c r="V18" s="81" t="e">
        <f t="shared" si="4"/>
        <v>#DIV/0!</v>
      </c>
      <c r="W18" s="82" t="str">
        <f t="shared" si="5"/>
        <v>х</v>
      </c>
      <c r="X18" s="83" t="e">
        <f t="shared" si="9"/>
        <v>#DIV/0!</v>
      </c>
      <c r="Y18" s="253">
        <f>'[1]Форма1'!F18/'[1]Форма1'!$F$7</f>
        <v>0</v>
      </c>
      <c r="Z18" s="101">
        <f>'[1]Форма1'!O18/'[1]Форма1'!$O$7</f>
        <v>0</v>
      </c>
    </row>
    <row r="19" spans="1:26" ht="36" customHeight="1" thickBot="1">
      <c r="A19" s="102" t="s">
        <v>36</v>
      </c>
      <c r="B19" s="103">
        <f>SUM(B20:B46)</f>
        <v>211315.09281583806</v>
      </c>
      <c r="C19" s="103">
        <f>SUM(C20:C46)</f>
        <v>198123.69079094</v>
      </c>
      <c r="D19" s="103">
        <f>SUM(D20:D46)</f>
        <v>129289.31364</v>
      </c>
      <c r="E19" s="104">
        <f t="shared" si="0"/>
        <v>0.6525686712369295</v>
      </c>
      <c r="F19" s="105">
        <f>SUM(F20:F46)</f>
        <v>82707</v>
      </c>
      <c r="G19" s="106">
        <f>SUM(G20:G46)</f>
        <v>0</v>
      </c>
      <c r="H19" s="105">
        <f>SUM(H20:H46)</f>
        <v>70398</v>
      </c>
      <c r="I19" s="105">
        <f>SUM(I20:I46)</f>
        <v>64615</v>
      </c>
      <c r="J19" s="107">
        <f t="shared" si="1"/>
        <v>0.9178527799085201</v>
      </c>
      <c r="K19" s="108">
        <f>SUM(K20:K46)</f>
        <v>0</v>
      </c>
      <c r="L19" s="108">
        <f>SUM(L20:L46)</f>
        <v>0</v>
      </c>
      <c r="M19" s="108">
        <f>SUM(M20:M46)</f>
        <v>0</v>
      </c>
      <c r="N19" s="109" t="e">
        <f>M19/L19</f>
        <v>#DIV/0!</v>
      </c>
      <c r="O19" s="105">
        <f>SUM(O20:O46)</f>
        <v>128608.09281583806</v>
      </c>
      <c r="P19" s="105">
        <f>SUM(P20:P46)</f>
        <v>127725.69079093999</v>
      </c>
      <c r="Q19" s="105">
        <f>SUM(Q20:Q46)</f>
        <v>64674.31364000001</v>
      </c>
      <c r="R19" s="109">
        <f t="shared" si="2"/>
        <v>0.5063532108497907</v>
      </c>
      <c r="S19" s="105">
        <f>SUM(S20:S46)</f>
        <v>77463</v>
      </c>
      <c r="T19" s="105">
        <f>SUM(T20:T46)</f>
        <v>54564.73005420001</v>
      </c>
      <c r="U19" s="256">
        <f t="shared" si="3"/>
        <v>0.9178527799085201</v>
      </c>
      <c r="V19" s="257">
        <f t="shared" si="4"/>
        <v>1.0676968359087564</v>
      </c>
      <c r="W19" s="258">
        <f t="shared" si="5"/>
        <v>0.5063532108497907</v>
      </c>
      <c r="X19" s="259">
        <f t="shared" si="9"/>
        <v>2.3569821144187757</v>
      </c>
      <c r="Y19" s="254">
        <f>'[1]Форма1'!F19/'[1]Форма1'!$F$7</f>
        <v>0.23891949354509764</v>
      </c>
      <c r="Z19" s="110">
        <f>'[1]Форма1'!O19/'[1]Форма1'!$O$7</f>
        <v>0.4400337508686338</v>
      </c>
    </row>
    <row r="20" spans="1:26" ht="36" customHeight="1">
      <c r="A20" s="111" t="s">
        <v>37</v>
      </c>
      <c r="B20" s="53">
        <f aca="true" t="shared" si="10" ref="B20:B46">F20+K20+O20</f>
        <v>11094.540318838048</v>
      </c>
      <c r="C20" s="54">
        <f aca="true" t="shared" si="11" ref="C20:D46">H20+L20+P20</f>
        <v>17027.396213940003</v>
      </c>
      <c r="D20" s="54">
        <f t="shared" si="11"/>
        <v>11672.693490000001</v>
      </c>
      <c r="E20" s="112">
        <f t="shared" si="0"/>
        <v>0.6855242776604794</v>
      </c>
      <c r="F20" s="56">
        <f>'[1]Форма1'!F20</f>
        <v>1447</v>
      </c>
      <c r="G20" s="57"/>
      <c r="H20" s="56">
        <f>'[1]Форма1'!H20</f>
        <v>7422</v>
      </c>
      <c r="I20" s="58">
        <f>'[1]Форма1'!I20</f>
        <v>7121</v>
      </c>
      <c r="J20" s="59">
        <f t="shared" si="1"/>
        <v>0.9594448935596874</v>
      </c>
      <c r="K20" s="113"/>
      <c r="L20" s="113"/>
      <c r="M20" s="113"/>
      <c r="N20" s="114" t="e">
        <f>M20/L20</f>
        <v>#DIV/0!</v>
      </c>
      <c r="O20" s="62">
        <f>'[1]Форма1'!O20</f>
        <v>9647.540318838048</v>
      </c>
      <c r="P20" s="62">
        <f>'[1]Форма1'!P20</f>
        <v>9605.396213940001</v>
      </c>
      <c r="Q20" s="62">
        <f>'[1]Форма1'!Q20</f>
        <v>4551.693490000001</v>
      </c>
      <c r="R20" s="63">
        <f t="shared" si="2"/>
        <v>0.4738683744658315</v>
      </c>
      <c r="S20" s="64">
        <v>1272</v>
      </c>
      <c r="T20" s="115">
        <v>3796.9080041999996</v>
      </c>
      <c r="U20" s="80">
        <f t="shared" si="3"/>
        <v>0.9594448935596874</v>
      </c>
      <c r="V20" s="81">
        <f t="shared" si="4"/>
        <v>1.1375786163522013</v>
      </c>
      <c r="W20" s="82">
        <f t="shared" si="5"/>
        <v>0.4738683744658315</v>
      </c>
      <c r="X20" s="83">
        <f t="shared" si="9"/>
        <v>2.5408938821183695</v>
      </c>
      <c r="Y20" s="251">
        <f>'[1]Форма1'!F20/'[1]Форма1'!$F$7</f>
        <v>0.004180015079252739</v>
      </c>
      <c r="Z20" s="65">
        <f>'[1]Форма1'!O20/'[1]Форма1'!$O$7</f>
        <v>0.03300914631580541</v>
      </c>
    </row>
    <row r="21" spans="1:26" ht="36" customHeight="1">
      <c r="A21" s="66" t="s">
        <v>38</v>
      </c>
      <c r="B21" s="67">
        <f t="shared" si="10"/>
        <v>3487.4407157299993</v>
      </c>
      <c r="C21" s="68">
        <f t="shared" si="11"/>
        <v>3053.38971573</v>
      </c>
      <c r="D21" s="68">
        <f t="shared" si="11"/>
        <v>1980.479</v>
      </c>
      <c r="E21" s="69">
        <f t="shared" si="0"/>
        <v>0.6486165161942029</v>
      </c>
      <c r="F21" s="70">
        <f>'[1]Форма1'!F21</f>
        <v>1485</v>
      </c>
      <c r="G21" s="71"/>
      <c r="H21" s="70">
        <f>'[1]Форма1'!H21</f>
        <v>986</v>
      </c>
      <c r="I21" s="72">
        <f>'[1]Форма1'!I21</f>
        <v>950</v>
      </c>
      <c r="J21" s="73">
        <f t="shared" si="1"/>
        <v>0.9634888438133874</v>
      </c>
      <c r="K21" s="116"/>
      <c r="L21" s="116"/>
      <c r="M21" s="116"/>
      <c r="N21" s="117" t="e">
        <f>M21/L21</f>
        <v>#DIV/0!</v>
      </c>
      <c r="O21" s="77">
        <f>'[1]Форма1'!O21</f>
        <v>2002.4407157299995</v>
      </c>
      <c r="P21" s="77">
        <f>'[1]Форма1'!P21</f>
        <v>2067.38971573</v>
      </c>
      <c r="Q21" s="77">
        <f>'[1]Форма1'!Q21</f>
        <v>1030.479</v>
      </c>
      <c r="R21" s="78">
        <f t="shared" si="2"/>
        <v>0.498444483959395</v>
      </c>
      <c r="S21" s="79">
        <v>1614</v>
      </c>
      <c r="T21" s="118">
        <v>870.362</v>
      </c>
      <c r="U21" s="80">
        <f t="shared" si="3"/>
        <v>0.9634888438133874</v>
      </c>
      <c r="V21" s="81">
        <f t="shared" si="4"/>
        <v>0.9200743494423792</v>
      </c>
      <c r="W21" s="82">
        <f t="shared" si="5"/>
        <v>0.498444483959395</v>
      </c>
      <c r="X21" s="83">
        <f t="shared" si="9"/>
        <v>2.300698692877216</v>
      </c>
      <c r="Y21" s="252">
        <f>'[1]Форма1'!F21/'[1]Форма1'!$F$7</f>
        <v>0.004289787417201325</v>
      </c>
      <c r="Z21" s="85">
        <f>'[1]Форма1'!O21/'[1]Форма1'!$O$7</f>
        <v>0.006851368990414194</v>
      </c>
    </row>
    <row r="22" spans="1:26" ht="36" customHeight="1">
      <c r="A22" s="66" t="s">
        <v>39</v>
      </c>
      <c r="B22" s="67">
        <f t="shared" si="10"/>
        <v>1594.72222</v>
      </c>
      <c r="C22" s="68">
        <f t="shared" si="11"/>
        <v>2049.88222</v>
      </c>
      <c r="D22" s="68">
        <f t="shared" si="11"/>
        <v>1458.4650000000001</v>
      </c>
      <c r="E22" s="69">
        <f t="shared" si="0"/>
        <v>0.7114872190071487</v>
      </c>
      <c r="F22" s="70">
        <f>'[1]Форма1'!F22</f>
        <v>485</v>
      </c>
      <c r="G22" s="71"/>
      <c r="H22" s="70">
        <f>'[1]Форма1'!H22</f>
        <v>809</v>
      </c>
      <c r="I22" s="72">
        <f>'[1]Форма1'!I22</f>
        <v>781</v>
      </c>
      <c r="J22" s="73">
        <f t="shared" si="1"/>
        <v>0.965389369592089</v>
      </c>
      <c r="K22" s="116"/>
      <c r="L22" s="116"/>
      <c r="M22" s="116"/>
      <c r="N22" s="117" t="e">
        <f>M22/L22</f>
        <v>#DIV/0!</v>
      </c>
      <c r="O22" s="77">
        <f>'[1]Форма1'!O22</f>
        <v>1109.72222</v>
      </c>
      <c r="P22" s="77">
        <f>'[1]Форма1'!P22</f>
        <v>1240.88222</v>
      </c>
      <c r="Q22" s="77">
        <f>'[1]Форма1'!Q22</f>
        <v>677.465</v>
      </c>
      <c r="R22" s="78">
        <f t="shared" si="2"/>
        <v>0.545954313053176</v>
      </c>
      <c r="S22" s="79">
        <v>449</v>
      </c>
      <c r="T22" s="118">
        <v>418.4440000000001</v>
      </c>
      <c r="U22" s="80">
        <f t="shared" si="3"/>
        <v>0.965389369592089</v>
      </c>
      <c r="V22" s="81">
        <f t="shared" si="4"/>
        <v>1.0801781737193763</v>
      </c>
      <c r="W22" s="82">
        <f t="shared" si="5"/>
        <v>0.545954313053176</v>
      </c>
      <c r="X22" s="83">
        <f t="shared" si="9"/>
        <v>2.65202086778637</v>
      </c>
      <c r="Y22" s="252">
        <f>'[1]Форма1'!F22/'[1]Форма1'!$F$7</f>
        <v>0.0014010416817122173</v>
      </c>
      <c r="Z22" s="85">
        <f>'[1]Форма1'!O22/'[1]Форма1'!$O$7</f>
        <v>0.0037969245962469586</v>
      </c>
    </row>
    <row r="23" spans="1:26" ht="36" customHeight="1">
      <c r="A23" s="66" t="s">
        <v>40</v>
      </c>
      <c r="B23" s="67">
        <f t="shared" si="10"/>
        <v>7592.528092750001</v>
      </c>
      <c r="C23" s="68">
        <f t="shared" si="11"/>
        <v>6667.75411275</v>
      </c>
      <c r="D23" s="68">
        <f t="shared" si="11"/>
        <v>4202.88</v>
      </c>
      <c r="E23" s="69">
        <f t="shared" si="0"/>
        <v>0.6303291826498675</v>
      </c>
      <c r="F23" s="70">
        <f>'[1]Форма1'!F23</f>
        <v>3327</v>
      </c>
      <c r="G23" s="71"/>
      <c r="H23" s="70">
        <f>'[1]Форма1'!H23</f>
        <v>2265</v>
      </c>
      <c r="I23" s="72">
        <f>'[1]Форма1'!I23</f>
        <v>1990</v>
      </c>
      <c r="J23" s="73">
        <f t="shared" si="1"/>
        <v>0.8785871964679912</v>
      </c>
      <c r="K23" s="116"/>
      <c r="L23" s="116"/>
      <c r="M23" s="116"/>
      <c r="N23" s="117" t="e">
        <f aca="true" t="shared" si="12" ref="N23:N46">M23/L23</f>
        <v>#DIV/0!</v>
      </c>
      <c r="O23" s="77">
        <f>'[1]Форма1'!O23</f>
        <v>4265.528092750001</v>
      </c>
      <c r="P23" s="77">
        <f>'[1]Форма1'!P23</f>
        <v>4402.75411275</v>
      </c>
      <c r="Q23" s="77">
        <f>'[1]Форма1'!Q23</f>
        <v>2212.88</v>
      </c>
      <c r="R23" s="78">
        <f t="shared" si="2"/>
        <v>0.5026126700084587</v>
      </c>
      <c r="S23" s="79">
        <v>2962</v>
      </c>
      <c r="T23" s="118">
        <v>2299.2690000000002</v>
      </c>
      <c r="U23" s="80">
        <f t="shared" si="3"/>
        <v>0.8785871964679912</v>
      </c>
      <c r="V23" s="81">
        <f t="shared" si="4"/>
        <v>1.1232275489534098</v>
      </c>
      <c r="W23" s="82">
        <f t="shared" si="5"/>
        <v>0.5026126700084587</v>
      </c>
      <c r="X23" s="83">
        <f t="shared" si="9"/>
        <v>1.8551670521152595</v>
      </c>
      <c r="Y23" s="252">
        <f>'[1]Форма1'!F23/'[1]Форма1'!$F$7</f>
        <v>0.009610857061972263</v>
      </c>
      <c r="Z23" s="85">
        <f>'[1]Форма1'!O23/'[1]Форма1'!$O$7</f>
        <v>0.014594542886006963</v>
      </c>
    </row>
    <row r="24" spans="1:26" ht="36" customHeight="1">
      <c r="A24" s="66" t="s">
        <v>41</v>
      </c>
      <c r="B24" s="67">
        <f t="shared" si="10"/>
        <v>3334.92879759</v>
      </c>
      <c r="C24" s="68">
        <f t="shared" si="11"/>
        <v>2867.85779759</v>
      </c>
      <c r="D24" s="68">
        <f t="shared" si="11"/>
        <v>1718.27</v>
      </c>
      <c r="E24" s="69">
        <f t="shared" si="0"/>
        <v>0.5991475593538653</v>
      </c>
      <c r="F24" s="70">
        <f>'[1]Форма1'!F24</f>
        <v>1120</v>
      </c>
      <c r="G24" s="71"/>
      <c r="H24" s="70">
        <f>'[1]Форма1'!H24</f>
        <v>914</v>
      </c>
      <c r="I24" s="72">
        <f>'[1]Форма1'!I24</f>
        <v>814</v>
      </c>
      <c r="J24" s="73">
        <f t="shared" si="1"/>
        <v>0.8905908096280087</v>
      </c>
      <c r="K24" s="116"/>
      <c r="L24" s="116"/>
      <c r="M24" s="116"/>
      <c r="N24" s="117" t="e">
        <f t="shared" si="12"/>
        <v>#DIV/0!</v>
      </c>
      <c r="O24" s="77">
        <f>'[1]Форма1'!O24</f>
        <v>2214.92879759</v>
      </c>
      <c r="P24" s="77">
        <f>'[1]Форма1'!P24</f>
        <v>1953.8577975899998</v>
      </c>
      <c r="Q24" s="77">
        <f>'[1]Форма1'!Q24</f>
        <v>904.27</v>
      </c>
      <c r="R24" s="78">
        <f t="shared" si="2"/>
        <v>0.4628125962469625</v>
      </c>
      <c r="S24" s="79">
        <v>998</v>
      </c>
      <c r="T24" s="118">
        <v>877.4170000000001</v>
      </c>
      <c r="U24" s="80">
        <f t="shared" si="3"/>
        <v>0.8905908096280087</v>
      </c>
      <c r="V24" s="81">
        <f t="shared" si="4"/>
        <v>1.122244488977956</v>
      </c>
      <c r="W24" s="82">
        <f t="shared" si="5"/>
        <v>0.4628125962469625</v>
      </c>
      <c r="X24" s="83">
        <f t="shared" si="9"/>
        <v>2.524374154581003</v>
      </c>
      <c r="Y24" s="252">
        <f>'[1]Форма1'!F24/'[1]Форма1'!$F$7</f>
        <v>0.003235395223747801</v>
      </c>
      <c r="Z24" s="85">
        <f>'[1]Форма1'!O24/'[1]Форма1'!$O$7</f>
        <v>0.007578398881212968</v>
      </c>
    </row>
    <row r="25" spans="1:26" ht="36" customHeight="1">
      <c r="A25" s="66" t="s">
        <v>42</v>
      </c>
      <c r="B25" s="67">
        <f t="shared" si="10"/>
        <v>4897.53247495</v>
      </c>
      <c r="C25" s="68">
        <f t="shared" si="11"/>
        <v>3680.36437495</v>
      </c>
      <c r="D25" s="68">
        <f t="shared" si="11"/>
        <v>2651.818</v>
      </c>
      <c r="E25" s="69">
        <f t="shared" si="0"/>
        <v>0.7205313740262543</v>
      </c>
      <c r="F25" s="70">
        <f>'[1]Форма1'!F25</f>
        <v>1712</v>
      </c>
      <c r="G25" s="71"/>
      <c r="H25" s="70">
        <f>'[1]Форма1'!H25</f>
        <v>2199</v>
      </c>
      <c r="I25" s="72">
        <f>'[1]Форма1'!I25</f>
        <v>2029</v>
      </c>
      <c r="J25" s="73">
        <f t="shared" si="1"/>
        <v>0.9226921327876307</v>
      </c>
      <c r="K25" s="116"/>
      <c r="L25" s="116"/>
      <c r="M25" s="116"/>
      <c r="N25" s="117" t="e">
        <f t="shared" si="12"/>
        <v>#DIV/0!</v>
      </c>
      <c r="O25" s="77">
        <f>'[1]Форма1'!O26</f>
        <v>3185.5324749499996</v>
      </c>
      <c r="P25" s="77">
        <f>'[1]Форма1'!P26</f>
        <v>1481.3643749500002</v>
      </c>
      <c r="Q25" s="77">
        <f>'[1]Форма1'!Q26</f>
        <v>622.818</v>
      </c>
      <c r="R25" s="78">
        <f t="shared" si="2"/>
        <v>0.4204353841174435</v>
      </c>
      <c r="S25" s="79">
        <v>1569</v>
      </c>
      <c r="T25" s="118">
        <v>1852.2180000000003</v>
      </c>
      <c r="U25" s="80">
        <f t="shared" si="3"/>
        <v>0.9226921327876307</v>
      </c>
      <c r="V25" s="81">
        <f t="shared" si="4"/>
        <v>1.0911408540471639</v>
      </c>
      <c r="W25" s="82">
        <f t="shared" si="5"/>
        <v>0.4204353841174435</v>
      </c>
      <c r="X25" s="83">
        <f t="shared" si="9"/>
        <v>1.7198474882276271</v>
      </c>
      <c r="Y25" s="252">
        <f>'[1]Форма1'!F25/'[1]Форма1'!$F$7</f>
        <v>0.0049455326991573526</v>
      </c>
      <c r="Z25" s="85">
        <f>'[1]Форма1'!O26/'[1]Форма1'!$O$7</f>
        <v>0.010899328127611161</v>
      </c>
    </row>
    <row r="26" spans="1:26" ht="36" customHeight="1">
      <c r="A26" s="86" t="s">
        <v>43</v>
      </c>
      <c r="B26" s="67">
        <f t="shared" si="10"/>
        <v>4096.41150887</v>
      </c>
      <c r="C26" s="68">
        <f t="shared" si="11"/>
        <v>5288.95550887</v>
      </c>
      <c r="D26" s="68">
        <f t="shared" si="11"/>
        <v>3299.174</v>
      </c>
      <c r="E26" s="76">
        <f t="shared" si="0"/>
        <v>0.6237855460245454</v>
      </c>
      <c r="F26" s="70">
        <f>'[1]Форма1'!F26</f>
        <v>1614</v>
      </c>
      <c r="G26" s="71"/>
      <c r="H26" s="70">
        <f>'[1]Форма1'!H26</f>
        <v>1289</v>
      </c>
      <c r="I26" s="72">
        <f>'[1]Форма1'!I26</f>
        <v>1145</v>
      </c>
      <c r="J26" s="73">
        <f t="shared" si="1"/>
        <v>0.8882854926299457</v>
      </c>
      <c r="K26" s="116"/>
      <c r="L26" s="116"/>
      <c r="M26" s="116"/>
      <c r="N26" s="117" t="e">
        <f t="shared" si="12"/>
        <v>#DIV/0!</v>
      </c>
      <c r="O26" s="77">
        <f>'[1]Форма1'!O25</f>
        <v>2482.41150887</v>
      </c>
      <c r="P26" s="77">
        <f>'[1]Форма1'!P25</f>
        <v>3999.95550887</v>
      </c>
      <c r="Q26" s="77">
        <f>'[1]Форма1'!Q25</f>
        <v>2154.174</v>
      </c>
      <c r="R26" s="78">
        <f t="shared" si="2"/>
        <v>0.5385494901688447</v>
      </c>
      <c r="S26" s="79">
        <v>1417</v>
      </c>
      <c r="T26" s="118">
        <v>488.8390000000001</v>
      </c>
      <c r="U26" s="80">
        <f t="shared" si="3"/>
        <v>0.8882854926299457</v>
      </c>
      <c r="V26" s="81">
        <f t="shared" si="4"/>
        <v>1.1390261115031757</v>
      </c>
      <c r="W26" s="82">
        <f t="shared" si="5"/>
        <v>0.5385494901688447</v>
      </c>
      <c r="X26" s="83">
        <f t="shared" si="9"/>
        <v>5.078178109500263</v>
      </c>
      <c r="Y26" s="252">
        <f>'[1]Форма1'!F26/'[1]Форма1'!$F$7</f>
        <v>0.00466243561707942</v>
      </c>
      <c r="Z26" s="85">
        <f>'[1]Форма1'!O25/'[1]Форма1'!$O$7</f>
        <v>0.008493593393160161</v>
      </c>
    </row>
    <row r="27" spans="1:26" ht="36" customHeight="1">
      <c r="A27" s="86" t="s">
        <v>44</v>
      </c>
      <c r="B27" s="67">
        <f t="shared" si="10"/>
        <v>10034.30403528</v>
      </c>
      <c r="C27" s="68">
        <f t="shared" si="11"/>
        <v>7653.61803528</v>
      </c>
      <c r="D27" s="68">
        <f t="shared" si="11"/>
        <v>5345.8189999999995</v>
      </c>
      <c r="E27" s="76">
        <f t="shared" si="0"/>
        <v>0.698469531058121</v>
      </c>
      <c r="F27" s="70">
        <f>'[1]Форма1'!F27</f>
        <v>5997</v>
      </c>
      <c r="G27" s="71"/>
      <c r="H27" s="70">
        <f>'[1]Форма1'!H27</f>
        <v>3665</v>
      </c>
      <c r="I27" s="72">
        <f>'[1]Форма1'!I27</f>
        <v>3223</v>
      </c>
      <c r="J27" s="73">
        <f t="shared" si="1"/>
        <v>0.879399727148704</v>
      </c>
      <c r="K27" s="116"/>
      <c r="L27" s="116"/>
      <c r="M27" s="116"/>
      <c r="N27" s="117" t="e">
        <f t="shared" si="12"/>
        <v>#DIV/0!</v>
      </c>
      <c r="O27" s="77">
        <f>'[1]Форма1'!O27</f>
        <v>4037.3040352799994</v>
      </c>
      <c r="P27" s="77">
        <f>'[1]Форма1'!P27</f>
        <v>3988.6180352799997</v>
      </c>
      <c r="Q27" s="77">
        <f>'[1]Форма1'!Q27</f>
        <v>2122.819</v>
      </c>
      <c r="R27" s="78">
        <f t="shared" si="2"/>
        <v>0.5322191749681989</v>
      </c>
      <c r="S27" s="79">
        <v>5594</v>
      </c>
      <c r="T27" s="118">
        <v>1747.542</v>
      </c>
      <c r="U27" s="80">
        <f t="shared" si="3"/>
        <v>0.879399727148704</v>
      </c>
      <c r="V27" s="81">
        <f t="shared" si="4"/>
        <v>1.072041473006793</v>
      </c>
      <c r="W27" s="82">
        <f t="shared" si="5"/>
        <v>0.5322191749681989</v>
      </c>
      <c r="X27" s="83">
        <f t="shared" si="9"/>
        <v>2.3102758247183757</v>
      </c>
      <c r="Y27" s="252">
        <f>'[1]Форма1'!F27/'[1]Форма1'!$F$7</f>
        <v>0.01732380817572818</v>
      </c>
      <c r="Z27" s="85">
        <f>'[1]Форма1'!O27/'[1]Форма1'!$O$7</f>
        <v>0.013813672212566606</v>
      </c>
    </row>
    <row r="28" spans="1:26" ht="36" customHeight="1">
      <c r="A28" s="119" t="s">
        <v>45</v>
      </c>
      <c r="B28" s="120">
        <f t="shared" si="10"/>
        <v>4144.504610420001</v>
      </c>
      <c r="C28" s="121">
        <f t="shared" si="11"/>
        <v>4133.78261042</v>
      </c>
      <c r="D28" s="121">
        <f t="shared" si="11"/>
        <v>1704.954</v>
      </c>
      <c r="E28" s="122">
        <f t="shared" si="0"/>
        <v>0.4124440399217736</v>
      </c>
      <c r="F28" s="123">
        <f>'[1]Форма1'!F28</f>
        <v>348</v>
      </c>
      <c r="G28" s="124"/>
      <c r="H28" s="123">
        <f>'[1]Форма1'!H28</f>
        <v>748</v>
      </c>
      <c r="I28" s="125">
        <f>'[1]Форма1'!I28</f>
        <v>705</v>
      </c>
      <c r="J28" s="126">
        <f t="shared" si="1"/>
        <v>0.9425133689839572</v>
      </c>
      <c r="K28" s="124"/>
      <c r="L28" s="124"/>
      <c r="M28" s="124"/>
      <c r="N28" s="84" t="e">
        <f t="shared" si="12"/>
        <v>#DIV/0!</v>
      </c>
      <c r="O28" s="127">
        <f>'[1]Форма1'!O28</f>
        <v>3796.504610420001</v>
      </c>
      <c r="P28" s="127">
        <f>'[1]Форма1'!P28</f>
        <v>3385.7826104200003</v>
      </c>
      <c r="Q28" s="127">
        <f>'[1]Форма1'!Q28</f>
        <v>999.954</v>
      </c>
      <c r="R28" s="122">
        <f t="shared" si="2"/>
        <v>0.2953391032615521</v>
      </c>
      <c r="S28" s="127">
        <v>263</v>
      </c>
      <c r="T28" s="127">
        <v>1093.492</v>
      </c>
      <c r="U28" s="128">
        <f t="shared" si="3"/>
        <v>0.9425133689839572</v>
      </c>
      <c r="V28" s="129">
        <f t="shared" si="4"/>
        <v>1.3231939163498099</v>
      </c>
      <c r="W28" s="84">
        <f t="shared" si="5"/>
        <v>0.2953391032615521</v>
      </c>
      <c r="X28" s="130">
        <f t="shared" si="9"/>
        <v>3.4719089032384334</v>
      </c>
      <c r="Y28" s="252">
        <f>'[1]Форма1'!F28/'[1]Форма1'!$F$7</f>
        <v>0.0010052835159502097</v>
      </c>
      <c r="Z28" s="85">
        <f>'[1]Форма1'!O28/'[1]Форма1'!$O$7</f>
        <v>0.01298977480604892</v>
      </c>
    </row>
    <row r="29" spans="1:31" s="136" customFormat="1" ht="36" customHeight="1">
      <c r="A29" s="131" t="s">
        <v>46</v>
      </c>
      <c r="B29" s="75">
        <f t="shared" si="10"/>
        <v>26779.29432675</v>
      </c>
      <c r="C29" s="132">
        <f t="shared" si="11"/>
        <v>24866.08332675</v>
      </c>
      <c r="D29" s="132">
        <f t="shared" si="11"/>
        <v>15863.53</v>
      </c>
      <c r="E29" s="78">
        <f t="shared" si="0"/>
        <v>0.6379585313676888</v>
      </c>
      <c r="F29" s="70">
        <f>'[1]Форма1'!F29</f>
        <v>7929</v>
      </c>
      <c r="G29" s="116"/>
      <c r="H29" s="70">
        <f>'[1]Форма1'!H29</f>
        <v>7951</v>
      </c>
      <c r="I29" s="72">
        <f>'[1]Форма1'!I29</f>
        <v>7342</v>
      </c>
      <c r="J29" s="73">
        <f t="shared" si="1"/>
        <v>0.9234058608980003</v>
      </c>
      <c r="K29" s="116"/>
      <c r="L29" s="116"/>
      <c r="M29" s="116"/>
      <c r="N29" s="117" t="e">
        <f t="shared" si="12"/>
        <v>#DIV/0!</v>
      </c>
      <c r="O29" s="133">
        <f>'[1]Форма1'!O29</f>
        <v>18850.29432675</v>
      </c>
      <c r="P29" s="133">
        <f>'[1]Форма1'!P29</f>
        <v>16915.08332675</v>
      </c>
      <c r="Q29" s="133">
        <f>'[1]Форма1'!Q29</f>
        <v>8521.53</v>
      </c>
      <c r="R29" s="78">
        <f t="shared" si="2"/>
        <v>0.5037829158384226</v>
      </c>
      <c r="S29" s="133">
        <v>7362</v>
      </c>
      <c r="T29" s="133">
        <f>10840.501+29</f>
        <v>10869.501</v>
      </c>
      <c r="U29" s="80">
        <f t="shared" si="3"/>
        <v>0.9234058608980003</v>
      </c>
      <c r="V29" s="134">
        <f t="shared" si="4"/>
        <v>1.0770171149144254</v>
      </c>
      <c r="W29" s="117">
        <f t="shared" si="5"/>
        <v>0.5037829158384226</v>
      </c>
      <c r="X29" s="135">
        <f t="shared" si="9"/>
        <v>1.7342373239351099</v>
      </c>
      <c r="Y29" s="252">
        <f>'[1]Форма1'!F29/'[1]Форма1'!$F$7</f>
        <v>0.022904864936693137</v>
      </c>
      <c r="Z29" s="85">
        <f>'[1]Форма1'!O29/'[1]Форма1'!$O$7</f>
        <v>0.0644964522524669</v>
      </c>
      <c r="AA29" s="243"/>
      <c r="AB29" s="243"/>
      <c r="AC29" s="243"/>
      <c r="AD29" s="243"/>
      <c r="AE29" s="243"/>
    </row>
    <row r="30" spans="1:26" ht="36" customHeight="1">
      <c r="A30" s="86" t="s">
        <v>47</v>
      </c>
      <c r="B30" s="67">
        <f t="shared" si="10"/>
        <v>3051.03911402</v>
      </c>
      <c r="C30" s="68">
        <f t="shared" si="11"/>
        <v>2569.05511402</v>
      </c>
      <c r="D30" s="68">
        <f t="shared" si="11"/>
        <v>1352.238</v>
      </c>
      <c r="E30" s="76">
        <f t="shared" si="0"/>
        <v>0.5263561659773224</v>
      </c>
      <c r="F30" s="70">
        <f>'[1]Форма1'!F30</f>
        <v>1635</v>
      </c>
      <c r="G30" s="71"/>
      <c r="H30" s="70">
        <f>'[1]Форма1'!H30</f>
        <v>720</v>
      </c>
      <c r="I30" s="72">
        <f>'[1]Форма1'!I30</f>
        <v>633</v>
      </c>
      <c r="J30" s="73">
        <f t="shared" si="1"/>
        <v>0.8791666666666667</v>
      </c>
      <c r="K30" s="116"/>
      <c r="L30" s="116"/>
      <c r="M30" s="116"/>
      <c r="N30" s="117" t="e">
        <f t="shared" si="12"/>
        <v>#DIV/0!</v>
      </c>
      <c r="O30" s="77">
        <f>'[1]Форма1'!O30</f>
        <v>1416.0391140200002</v>
      </c>
      <c r="P30" s="77">
        <f>'[1]Форма1'!P30</f>
        <v>1849.05511402</v>
      </c>
      <c r="Q30" s="77">
        <f>'[1]Форма1'!Q30</f>
        <v>719.238</v>
      </c>
      <c r="R30" s="78">
        <f t="shared" si="2"/>
        <v>0.38897596645257193</v>
      </c>
      <c r="S30" s="79">
        <v>1513</v>
      </c>
      <c r="T30" s="118">
        <v>448.454</v>
      </c>
      <c r="U30" s="80">
        <f t="shared" si="3"/>
        <v>0.8791666666666667</v>
      </c>
      <c r="V30" s="81">
        <f t="shared" si="4"/>
        <v>1.0806345009914078</v>
      </c>
      <c r="W30" s="82">
        <f t="shared" si="5"/>
        <v>0.38897596645257193</v>
      </c>
      <c r="X30" s="83">
        <f t="shared" si="9"/>
        <v>3.1576017027833405</v>
      </c>
      <c r="Y30" s="252">
        <f>'[1]Форма1'!F30/'[1]Форма1'!$F$7</f>
        <v>0.004723099277524691</v>
      </c>
      <c r="Z30" s="85">
        <f>'[1]Форма1'!O30/'[1]Форма1'!$O$7</f>
        <v>0.004844990615102119</v>
      </c>
    </row>
    <row r="31" spans="1:26" ht="36" customHeight="1">
      <c r="A31" s="86" t="s">
        <v>48</v>
      </c>
      <c r="B31" s="67">
        <f t="shared" si="10"/>
        <v>12673.2214027</v>
      </c>
      <c r="C31" s="68">
        <f t="shared" si="11"/>
        <v>14531.9953727</v>
      </c>
      <c r="D31" s="68">
        <f t="shared" si="11"/>
        <v>9894.500479999999</v>
      </c>
      <c r="E31" s="76">
        <f t="shared" si="0"/>
        <v>0.6808769357708399</v>
      </c>
      <c r="F31" s="70">
        <f>'[1]Форма1'!F31</f>
        <v>4879</v>
      </c>
      <c r="G31" s="71"/>
      <c r="H31" s="70">
        <f>'[1]Форма1'!H31</f>
        <v>5262</v>
      </c>
      <c r="I31" s="72">
        <f>'[1]Форма1'!I31</f>
        <v>4833</v>
      </c>
      <c r="J31" s="73">
        <f t="shared" si="1"/>
        <v>0.9184720638540479</v>
      </c>
      <c r="K31" s="116"/>
      <c r="L31" s="116"/>
      <c r="M31" s="116"/>
      <c r="N31" s="117" t="e">
        <f t="shared" si="12"/>
        <v>#DIV/0!</v>
      </c>
      <c r="O31" s="77">
        <f>'[1]Форма1'!O31</f>
        <v>7794.2214027</v>
      </c>
      <c r="P31" s="77">
        <f>'[1]Форма1'!P31</f>
        <v>9269.9953727</v>
      </c>
      <c r="Q31" s="77">
        <f>'[1]Форма1'!Q31</f>
        <v>5061.50048</v>
      </c>
      <c r="R31" s="78">
        <f t="shared" si="2"/>
        <v>0.54600895432009</v>
      </c>
      <c r="S31" s="79">
        <v>4761</v>
      </c>
      <c r="T31" s="118">
        <v>2726.1859999999997</v>
      </c>
      <c r="U31" s="80">
        <f t="shared" si="3"/>
        <v>0.9184720638540479</v>
      </c>
      <c r="V31" s="81">
        <f t="shared" si="4"/>
        <v>1.024784709094728</v>
      </c>
      <c r="W31" s="82">
        <f t="shared" si="5"/>
        <v>0.54600895432009</v>
      </c>
      <c r="X31" s="83">
        <f t="shared" si="9"/>
        <v>2.8590204053208406</v>
      </c>
      <c r="Y31" s="252">
        <f>'[1]Форма1'!F31/'[1]Форма1'!$F$7</f>
        <v>0.014094190443451358</v>
      </c>
      <c r="Z31" s="85">
        <f>'[1]Форма1'!O31/'[1]Форма1'!$O$7</f>
        <v>0.02666799890922802</v>
      </c>
    </row>
    <row r="32" spans="1:26" ht="36" customHeight="1">
      <c r="A32" s="131" t="s">
        <v>49</v>
      </c>
      <c r="B32" s="75">
        <f t="shared" si="10"/>
        <v>8863.659312259999</v>
      </c>
      <c r="C32" s="132">
        <f t="shared" si="11"/>
        <v>4799.49131226</v>
      </c>
      <c r="D32" s="132">
        <f t="shared" si="11"/>
        <v>3267.193</v>
      </c>
      <c r="E32" s="78">
        <f t="shared" si="0"/>
        <v>0.6807373505717492</v>
      </c>
      <c r="F32" s="70">
        <f>'[1]Форма1'!F32</f>
        <v>5775</v>
      </c>
      <c r="G32" s="116"/>
      <c r="H32" s="70">
        <f>'[1]Форма1'!H32</f>
        <v>1550</v>
      </c>
      <c r="I32" s="72">
        <f>'[1]Форма1'!I32</f>
        <v>1346</v>
      </c>
      <c r="J32" s="73">
        <f t="shared" si="1"/>
        <v>0.8683870967741936</v>
      </c>
      <c r="K32" s="116"/>
      <c r="L32" s="116"/>
      <c r="M32" s="116"/>
      <c r="N32" s="117" t="e">
        <f t="shared" si="12"/>
        <v>#DIV/0!</v>
      </c>
      <c r="O32" s="133">
        <f>'[1]Форма1'!O32</f>
        <v>3088.6593122599998</v>
      </c>
      <c r="P32" s="133">
        <f>'[1]Форма1'!P32</f>
        <v>3249.49131226</v>
      </c>
      <c r="Q32" s="133">
        <f>'[1]Форма1'!Q32</f>
        <v>1921.1930000000002</v>
      </c>
      <c r="R32" s="78">
        <f t="shared" si="2"/>
        <v>0.591228846420218</v>
      </c>
      <c r="S32" s="133">
        <v>5532</v>
      </c>
      <c r="T32" s="133">
        <v>1444.101</v>
      </c>
      <c r="U32" s="80">
        <f t="shared" si="3"/>
        <v>0.8683870967741936</v>
      </c>
      <c r="V32" s="134">
        <f t="shared" si="4"/>
        <v>1.0439262472885034</v>
      </c>
      <c r="W32" s="117">
        <f t="shared" si="5"/>
        <v>0.591228846420218</v>
      </c>
      <c r="X32" s="135">
        <f t="shared" si="9"/>
        <v>2.1388111442759192</v>
      </c>
      <c r="Y32" s="252">
        <f>'[1]Форма1'!F32/'[1]Форма1'!$F$7</f>
        <v>0.0166825066224496</v>
      </c>
      <c r="Z32" s="85">
        <f>'[1]Форма1'!O32/'[1]Форма1'!$O$7</f>
        <v>0.010567875726726647</v>
      </c>
    </row>
    <row r="33" spans="1:26" ht="36" customHeight="1">
      <c r="A33" s="86" t="s">
        <v>50</v>
      </c>
      <c r="B33" s="67">
        <f t="shared" si="10"/>
        <v>3439.80652637</v>
      </c>
      <c r="C33" s="68">
        <f t="shared" si="11"/>
        <v>2941.28152637</v>
      </c>
      <c r="D33" s="68">
        <f t="shared" si="11"/>
        <v>1509.2060000000001</v>
      </c>
      <c r="E33" s="76">
        <f t="shared" si="0"/>
        <v>0.5131117121803012</v>
      </c>
      <c r="F33" s="70">
        <f>'[1]Форма1'!F33</f>
        <v>1135</v>
      </c>
      <c r="G33" s="71"/>
      <c r="H33" s="70">
        <f>'[1]Форма1'!H33</f>
        <v>787</v>
      </c>
      <c r="I33" s="72">
        <f>'[1]Форма1'!I33</f>
        <v>604</v>
      </c>
      <c r="J33" s="73">
        <f t="shared" si="1"/>
        <v>0.7674714104193139</v>
      </c>
      <c r="K33" s="116"/>
      <c r="L33" s="116"/>
      <c r="M33" s="116"/>
      <c r="N33" s="117" t="e">
        <f t="shared" si="12"/>
        <v>#DIV/0!</v>
      </c>
      <c r="O33" s="77">
        <f>'[1]Форма1'!O33</f>
        <v>2304.80652637</v>
      </c>
      <c r="P33" s="77">
        <f>'[1]Форма1'!P33</f>
        <v>2154.28152637</v>
      </c>
      <c r="Q33" s="77">
        <f>'[1]Форма1'!Q33</f>
        <v>905.206</v>
      </c>
      <c r="R33" s="78">
        <f t="shared" si="2"/>
        <v>0.4201892783833537</v>
      </c>
      <c r="S33" s="79">
        <v>926</v>
      </c>
      <c r="T33" s="118">
        <v>838.5190000000001</v>
      </c>
      <c r="U33" s="80">
        <f t="shared" si="3"/>
        <v>0.7674714104193139</v>
      </c>
      <c r="V33" s="81">
        <f t="shared" si="4"/>
        <v>1.2257019438444925</v>
      </c>
      <c r="W33" s="82">
        <f t="shared" si="5"/>
        <v>0.4201892783833537</v>
      </c>
      <c r="X33" s="83">
        <f t="shared" si="9"/>
        <v>2.74866344873521</v>
      </c>
      <c r="Y33" s="252">
        <f>'[1]Форма1'!F33/'[1]Форма1'!$F$7</f>
        <v>0.0032787264097801374</v>
      </c>
      <c r="Z33" s="85">
        <f>'[1]Форма1'!O33/'[1]Форма1'!$O$7</f>
        <v>0.007885916341807383</v>
      </c>
    </row>
    <row r="34" spans="1:26" ht="36" customHeight="1">
      <c r="A34" s="86" t="s">
        <v>51</v>
      </c>
      <c r="B34" s="67">
        <f t="shared" si="10"/>
        <v>2753.94132911</v>
      </c>
      <c r="C34" s="68">
        <f t="shared" si="11"/>
        <v>4104.20532911</v>
      </c>
      <c r="D34" s="68">
        <f t="shared" si="11"/>
        <v>2601.91</v>
      </c>
      <c r="E34" s="76">
        <f t="shared" si="0"/>
        <v>0.6339619466758565</v>
      </c>
      <c r="F34" s="70">
        <f>'[1]Форма1'!F34</f>
        <v>1113</v>
      </c>
      <c r="G34" s="71"/>
      <c r="H34" s="70">
        <f>'[1]Форма1'!H34</f>
        <v>1463</v>
      </c>
      <c r="I34" s="72">
        <f>'[1]Форма1'!I34</f>
        <v>1337</v>
      </c>
      <c r="J34" s="73">
        <f t="shared" si="1"/>
        <v>0.9138755980861244</v>
      </c>
      <c r="K34" s="116"/>
      <c r="L34" s="116"/>
      <c r="M34" s="116"/>
      <c r="N34" s="117" t="e">
        <f t="shared" si="12"/>
        <v>#DIV/0!</v>
      </c>
      <c r="O34" s="77">
        <f>'[1]Форма1'!O34</f>
        <v>1640.9413291100002</v>
      </c>
      <c r="P34" s="77">
        <f>'[1]Форма1'!P34</f>
        <v>2641.20532911</v>
      </c>
      <c r="Q34" s="77">
        <f>'[1]Форма1'!Q34</f>
        <v>1264.91</v>
      </c>
      <c r="R34" s="78">
        <f t="shared" si="2"/>
        <v>0.4789139208749944</v>
      </c>
      <c r="S34" s="79">
        <v>1010</v>
      </c>
      <c r="T34" s="118">
        <v>643.8376499999999</v>
      </c>
      <c r="U34" s="80">
        <f t="shared" si="3"/>
        <v>0.9138755980861244</v>
      </c>
      <c r="V34" s="81">
        <f t="shared" si="4"/>
        <v>1.101980198019802</v>
      </c>
      <c r="W34" s="82">
        <f t="shared" si="5"/>
        <v>0.4789139208749944</v>
      </c>
      <c r="X34" s="83">
        <f t="shared" si="9"/>
        <v>2.5486880568571912</v>
      </c>
      <c r="Y34" s="252">
        <f>'[1]Форма1'!F34/'[1]Форма1'!$F$7</f>
        <v>0.003215174003599377</v>
      </c>
      <c r="Z34" s="85">
        <f>'[1]Форма1'!O34/'[1]Форма1'!$O$7</f>
        <v>0.005614495574843887</v>
      </c>
    </row>
    <row r="35" spans="1:26" ht="36" customHeight="1">
      <c r="A35" s="86" t="s">
        <v>52</v>
      </c>
      <c r="B35" s="67">
        <f t="shared" si="10"/>
        <v>1467.39981045</v>
      </c>
      <c r="C35" s="68">
        <f t="shared" si="11"/>
        <v>1227.3898304499999</v>
      </c>
      <c r="D35" s="68">
        <f t="shared" si="11"/>
        <v>690.336</v>
      </c>
      <c r="E35" s="76">
        <f t="shared" si="0"/>
        <v>0.5624423332128319</v>
      </c>
      <c r="F35" s="70">
        <f>'[1]Форма1'!F35</f>
        <v>610</v>
      </c>
      <c r="G35" s="71"/>
      <c r="H35" s="70">
        <f>'[1]Форма1'!H35</f>
        <v>370</v>
      </c>
      <c r="I35" s="72">
        <f>'[1]Форма1'!I35</f>
        <v>323</v>
      </c>
      <c r="J35" s="73">
        <f t="shared" si="1"/>
        <v>0.8729729729729729</v>
      </c>
      <c r="K35" s="116"/>
      <c r="L35" s="116"/>
      <c r="M35" s="116"/>
      <c r="N35" s="117" t="e">
        <f t="shared" si="12"/>
        <v>#DIV/0!</v>
      </c>
      <c r="O35" s="77">
        <f>'[1]Форма1'!O35</f>
        <v>857.3998104499999</v>
      </c>
      <c r="P35" s="77">
        <f>'[1]Форма1'!P35</f>
        <v>857.3898304499999</v>
      </c>
      <c r="Q35" s="77">
        <f>'[1]Форма1'!Q35</f>
        <v>367.336</v>
      </c>
      <c r="R35" s="78">
        <f t="shared" si="2"/>
        <v>0.42843521925983685</v>
      </c>
      <c r="S35" s="79">
        <v>556</v>
      </c>
      <c r="T35" s="118">
        <v>294.35599999999994</v>
      </c>
      <c r="U35" s="80">
        <f t="shared" si="3"/>
        <v>0.8729729729729729</v>
      </c>
      <c r="V35" s="81">
        <f t="shared" si="4"/>
        <v>1.0971223021582734</v>
      </c>
      <c r="W35" s="82">
        <f t="shared" si="5"/>
        <v>0.42843521925983685</v>
      </c>
      <c r="X35" s="83">
        <f t="shared" si="9"/>
        <v>2.9127988233635467</v>
      </c>
      <c r="Y35" s="252">
        <f>'[1]Форма1'!F35/'[1]Форма1'!$F$7</f>
        <v>0.0017621348986483559</v>
      </c>
      <c r="Z35" s="85">
        <f>'[1]Форма1'!O35/'[1]Форма1'!$O$7</f>
        <v>0.0029336011935627315</v>
      </c>
    </row>
    <row r="36" spans="1:26" ht="36" customHeight="1">
      <c r="A36" s="86" t="s">
        <v>53</v>
      </c>
      <c r="B36" s="67">
        <f t="shared" si="10"/>
        <v>5378.642605899999</v>
      </c>
      <c r="C36" s="68">
        <f t="shared" si="11"/>
        <v>9571.741605899999</v>
      </c>
      <c r="D36" s="68">
        <f t="shared" si="11"/>
        <v>6904.9220000000005</v>
      </c>
      <c r="E36" s="76">
        <f t="shared" si="0"/>
        <v>0.7213861681915674</v>
      </c>
      <c r="F36" s="70">
        <f>'[1]Форма1'!F36</f>
        <v>996</v>
      </c>
      <c r="G36" s="71"/>
      <c r="H36" s="70">
        <f>'[1]Форма1'!H36</f>
        <v>4140</v>
      </c>
      <c r="I36" s="72">
        <f>'[1]Форма1'!I36</f>
        <v>3917</v>
      </c>
      <c r="J36" s="73">
        <f t="shared" si="1"/>
        <v>0.9461352657004831</v>
      </c>
      <c r="K36" s="116"/>
      <c r="L36" s="116"/>
      <c r="M36" s="116"/>
      <c r="N36" s="117" t="e">
        <f t="shared" si="12"/>
        <v>#DIV/0!</v>
      </c>
      <c r="O36" s="77">
        <f>'[1]Форма1'!O36</f>
        <v>4382.642605899999</v>
      </c>
      <c r="P36" s="77">
        <f>'[1]Форма1'!P36</f>
        <v>5431.7416059</v>
      </c>
      <c r="Q36" s="77">
        <f>'[1]Форма1'!Q36</f>
        <v>2987.922</v>
      </c>
      <c r="R36" s="78">
        <f t="shared" si="2"/>
        <v>0.5500854452933652</v>
      </c>
      <c r="S36" s="79">
        <v>800</v>
      </c>
      <c r="T36" s="118">
        <v>1812.4989699999999</v>
      </c>
      <c r="U36" s="80">
        <f t="shared" si="3"/>
        <v>0.9461352657004831</v>
      </c>
      <c r="V36" s="81">
        <f t="shared" si="4"/>
        <v>1.245</v>
      </c>
      <c r="W36" s="82">
        <f t="shared" si="5"/>
        <v>0.5500854452933652</v>
      </c>
      <c r="X36" s="83">
        <f t="shared" si="9"/>
        <v>2.4180110876973346</v>
      </c>
      <c r="Y36" s="252">
        <f>'[1]Форма1'!F36/'[1]Форма1'!$F$7</f>
        <v>0.0028771907525471517</v>
      </c>
      <c r="Z36" s="85">
        <f>'[1]Форма1'!O36/'[1]Форма1'!$O$7</f>
        <v>0.014995251250264746</v>
      </c>
    </row>
    <row r="37" spans="1:26" ht="36" customHeight="1">
      <c r="A37" s="86" t="s">
        <v>54</v>
      </c>
      <c r="B37" s="67">
        <f t="shared" si="10"/>
        <v>6455.148249</v>
      </c>
      <c r="C37" s="68">
        <f t="shared" si="11"/>
        <v>6327.812949</v>
      </c>
      <c r="D37" s="68">
        <f t="shared" si="11"/>
        <v>4185.756</v>
      </c>
      <c r="E37" s="76">
        <f t="shared" si="0"/>
        <v>0.6614854190121858</v>
      </c>
      <c r="F37" s="70">
        <f>'[1]Форма1'!F37</f>
        <v>2751</v>
      </c>
      <c r="G37" s="71"/>
      <c r="H37" s="70">
        <f>'[1]Форма1'!H37</f>
        <v>2314</v>
      </c>
      <c r="I37" s="72">
        <f>'[1]Форма1'!I37</f>
        <v>2280</v>
      </c>
      <c r="J37" s="73">
        <f t="shared" si="1"/>
        <v>0.9853068280034573</v>
      </c>
      <c r="K37" s="116"/>
      <c r="L37" s="116"/>
      <c r="M37" s="116"/>
      <c r="N37" s="117" t="e">
        <f t="shared" si="12"/>
        <v>#DIV/0!</v>
      </c>
      <c r="O37" s="77">
        <f>'[1]Форма1'!O37</f>
        <v>3704.148249</v>
      </c>
      <c r="P37" s="77">
        <f>'[1]Форма1'!P37</f>
        <v>4013.812949</v>
      </c>
      <c r="Q37" s="77">
        <f>'[1]Форма1'!Q37</f>
        <v>1905.756</v>
      </c>
      <c r="R37" s="78">
        <f t="shared" si="2"/>
        <v>0.47479940500834733</v>
      </c>
      <c r="S37" s="79">
        <v>2752</v>
      </c>
      <c r="T37" s="118">
        <v>1776.5089999999996</v>
      </c>
      <c r="U37" s="80">
        <f t="shared" si="3"/>
        <v>0.9853068280034573</v>
      </c>
      <c r="V37" s="81">
        <f t="shared" si="4"/>
        <v>0.9996366279069767</v>
      </c>
      <c r="W37" s="82">
        <f t="shared" si="5"/>
        <v>0.47479940500834733</v>
      </c>
      <c r="X37" s="83">
        <f t="shared" si="9"/>
        <v>2.085071479514036</v>
      </c>
      <c r="Y37" s="252">
        <f>'[1]Форма1'!F37/'[1]Форма1'!$F$7</f>
        <v>0.007946939518330537</v>
      </c>
      <c r="Z37" s="85">
        <f>'[1]Форма1'!O37/'[1]Форма1'!$O$7</f>
        <v>0.012673776681495304</v>
      </c>
    </row>
    <row r="38" spans="1:26" ht="36" customHeight="1">
      <c r="A38" s="86" t="s">
        <v>55</v>
      </c>
      <c r="B38" s="67">
        <f t="shared" si="10"/>
        <v>3502.72126962</v>
      </c>
      <c r="C38" s="68">
        <f t="shared" si="11"/>
        <v>4783.41026962</v>
      </c>
      <c r="D38" s="68">
        <f t="shared" si="11"/>
        <v>3071.379</v>
      </c>
      <c r="E38" s="76">
        <f t="shared" si="0"/>
        <v>0.6420898118454711</v>
      </c>
      <c r="F38" s="70">
        <f>'[1]Форма1'!F38</f>
        <v>880</v>
      </c>
      <c r="G38" s="71"/>
      <c r="H38" s="70">
        <f>'[1]Форма1'!H38</f>
        <v>2097</v>
      </c>
      <c r="I38" s="72">
        <f>'[1]Форма1'!I38</f>
        <v>1959</v>
      </c>
      <c r="J38" s="73">
        <f t="shared" si="1"/>
        <v>0.9341917024320457</v>
      </c>
      <c r="K38" s="116"/>
      <c r="L38" s="116"/>
      <c r="M38" s="116"/>
      <c r="N38" s="117" t="e">
        <f t="shared" si="12"/>
        <v>#DIV/0!</v>
      </c>
      <c r="O38" s="77">
        <f>'[1]Форма1'!O38</f>
        <v>2622.72126962</v>
      </c>
      <c r="P38" s="77">
        <f>'[1]Форма1'!P38</f>
        <v>2686.41026962</v>
      </c>
      <c r="Q38" s="77">
        <f>'[1]Форма1'!Q38</f>
        <v>1112.379</v>
      </c>
      <c r="R38" s="78">
        <f t="shared" si="2"/>
        <v>0.41407636524459424</v>
      </c>
      <c r="S38" s="79">
        <v>734</v>
      </c>
      <c r="T38" s="118">
        <v>931.3840000000001</v>
      </c>
      <c r="U38" s="80">
        <f t="shared" si="3"/>
        <v>0.9341917024320457</v>
      </c>
      <c r="V38" s="81">
        <f t="shared" si="4"/>
        <v>1.1989100817438691</v>
      </c>
      <c r="W38" s="82">
        <f t="shared" si="5"/>
        <v>0.41407636524459424</v>
      </c>
      <c r="X38" s="83">
        <f t="shared" si="9"/>
        <v>2.8159397945637883</v>
      </c>
      <c r="Y38" s="252">
        <f>'[1]Форма1'!F38/'[1]Форма1'!$F$7</f>
        <v>0.002542096247230415</v>
      </c>
      <c r="Z38" s="85">
        <f>'[1]Форма1'!O38/'[1]Форма1'!$O$7</f>
        <v>0.008973664506528695</v>
      </c>
    </row>
    <row r="39" spans="1:26" ht="36" customHeight="1">
      <c r="A39" s="86" t="s">
        <v>56</v>
      </c>
      <c r="B39" s="67">
        <f t="shared" si="10"/>
        <v>4290.72126873</v>
      </c>
      <c r="C39" s="68">
        <f t="shared" si="11"/>
        <v>4872.75326873</v>
      </c>
      <c r="D39" s="68">
        <f t="shared" si="11"/>
        <v>3208.116</v>
      </c>
      <c r="E39" s="76">
        <f t="shared" si="0"/>
        <v>0.658378502475694</v>
      </c>
      <c r="F39" s="70">
        <f>'[1]Форма1'!F39</f>
        <v>1589</v>
      </c>
      <c r="G39" s="71"/>
      <c r="H39" s="70">
        <f>'[1]Форма1'!H39</f>
        <v>2195</v>
      </c>
      <c r="I39" s="72">
        <f>'[1]Форма1'!I39</f>
        <v>1978</v>
      </c>
      <c r="J39" s="73">
        <f t="shared" si="1"/>
        <v>0.9011389521640091</v>
      </c>
      <c r="K39" s="116"/>
      <c r="L39" s="116"/>
      <c r="M39" s="116"/>
      <c r="N39" s="117" t="e">
        <f t="shared" si="12"/>
        <v>#DIV/0!</v>
      </c>
      <c r="O39" s="77">
        <f>'[1]Форма1'!O39</f>
        <v>2701.72126873</v>
      </c>
      <c r="P39" s="77">
        <f>'[1]Форма1'!P39</f>
        <v>2677.75326873</v>
      </c>
      <c r="Q39" s="77">
        <f>'[1]Форма1'!Q39</f>
        <v>1230.116</v>
      </c>
      <c r="R39" s="78">
        <f t="shared" si="2"/>
        <v>0.4593836237135534</v>
      </c>
      <c r="S39" s="79">
        <v>1265</v>
      </c>
      <c r="T39" s="118">
        <v>984.0969999999999</v>
      </c>
      <c r="U39" s="80">
        <f t="shared" si="3"/>
        <v>0.9011389521640091</v>
      </c>
      <c r="V39" s="81">
        <f t="shared" si="4"/>
        <v>1.2561264822134388</v>
      </c>
      <c r="W39" s="82">
        <f t="shared" si="5"/>
        <v>0.4593836237135534</v>
      </c>
      <c r="X39" s="83">
        <f t="shared" si="9"/>
        <v>2.7453810637874114</v>
      </c>
      <c r="Y39" s="252">
        <f>'[1]Форма1'!F39/'[1]Форма1'!$F$7</f>
        <v>0.004590216973692192</v>
      </c>
      <c r="Z39" s="85">
        <f>'[1]Форма1'!O39/'[1]Форма1'!$O$7</f>
        <v>0.009243963716833996</v>
      </c>
    </row>
    <row r="40" spans="1:26" ht="36" customHeight="1">
      <c r="A40" s="86" t="s">
        <v>57</v>
      </c>
      <c r="B40" s="67">
        <f t="shared" si="10"/>
        <v>8565.51875677</v>
      </c>
      <c r="C40" s="68">
        <f t="shared" si="11"/>
        <v>6628.7209067700005</v>
      </c>
      <c r="D40" s="68">
        <f t="shared" si="11"/>
        <v>4418.287</v>
      </c>
      <c r="E40" s="76">
        <f t="shared" si="0"/>
        <v>0.6665368873031817</v>
      </c>
      <c r="F40" s="70">
        <f>'[1]Форма1'!F40</f>
        <v>3414</v>
      </c>
      <c r="G40" s="71"/>
      <c r="H40" s="70">
        <f>'[1]Форма1'!H40</f>
        <v>1744</v>
      </c>
      <c r="I40" s="72">
        <f>'[1]Форма1'!I40</f>
        <v>1581</v>
      </c>
      <c r="J40" s="73">
        <f t="shared" si="1"/>
        <v>0.9065366972477065</v>
      </c>
      <c r="K40" s="116"/>
      <c r="L40" s="116"/>
      <c r="M40" s="116"/>
      <c r="N40" s="117" t="e">
        <f t="shared" si="12"/>
        <v>#DIV/0!</v>
      </c>
      <c r="O40" s="77">
        <f>'[1]Форма1'!O40</f>
        <v>5151.5187567699995</v>
      </c>
      <c r="P40" s="77">
        <f>'[1]Форма1'!P40</f>
        <v>4884.7209067700005</v>
      </c>
      <c r="Q40" s="77">
        <f>'[1]Форма1'!Q40</f>
        <v>2837.287</v>
      </c>
      <c r="R40" s="78">
        <f t="shared" si="2"/>
        <v>0.5808493574459186</v>
      </c>
      <c r="S40" s="79">
        <v>3370</v>
      </c>
      <c r="T40" s="118">
        <v>2653.3469999999998</v>
      </c>
      <c r="U40" s="80">
        <f t="shared" si="3"/>
        <v>0.9065366972477065</v>
      </c>
      <c r="V40" s="81">
        <f t="shared" si="4"/>
        <v>1.0130563798219585</v>
      </c>
      <c r="W40" s="82">
        <f t="shared" si="5"/>
        <v>0.5808493574459186</v>
      </c>
      <c r="X40" s="83">
        <f t="shared" si="9"/>
        <v>1.9415171693600572</v>
      </c>
      <c r="Y40" s="252">
        <f>'[1]Форма1'!F40/'[1]Форма1'!$F$7</f>
        <v>0.009862177940959815</v>
      </c>
      <c r="Z40" s="85">
        <f>'[1]Форма1'!O40/'[1]Форма1'!$O$7</f>
        <v>0.017625967943227776</v>
      </c>
    </row>
    <row r="41" spans="1:26" ht="36" customHeight="1">
      <c r="A41" s="86" t="s">
        <v>58</v>
      </c>
      <c r="B41" s="67">
        <f t="shared" si="10"/>
        <v>2527.4088584</v>
      </c>
      <c r="C41" s="68">
        <f t="shared" si="11"/>
        <v>3002.4623784</v>
      </c>
      <c r="D41" s="68">
        <f t="shared" si="11"/>
        <v>1923.1331699999998</v>
      </c>
      <c r="E41" s="76">
        <f t="shared" si="0"/>
        <v>0.6405186568981522</v>
      </c>
      <c r="F41" s="70">
        <f>'[1]Форма1'!F41</f>
        <v>888</v>
      </c>
      <c r="G41" s="71"/>
      <c r="H41" s="70">
        <f>'[1]Форма1'!H41</f>
        <v>923</v>
      </c>
      <c r="I41" s="72">
        <f>'[1]Форма1'!I41</f>
        <v>807</v>
      </c>
      <c r="J41" s="73">
        <f t="shared" si="1"/>
        <v>0.8743228602383532</v>
      </c>
      <c r="K41" s="116"/>
      <c r="L41" s="116"/>
      <c r="M41" s="116"/>
      <c r="N41" s="117" t="e">
        <f t="shared" si="12"/>
        <v>#DIV/0!</v>
      </c>
      <c r="O41" s="77">
        <f>'[1]Форма1'!O41</f>
        <v>1639.4088584000003</v>
      </c>
      <c r="P41" s="77">
        <f>'[1]Форма1'!P41</f>
        <v>2079.4623784</v>
      </c>
      <c r="Q41" s="77">
        <f>'[1]Форма1'!Q41</f>
        <v>1116.1331699999998</v>
      </c>
      <c r="R41" s="78">
        <f t="shared" si="2"/>
        <v>0.536741218111763</v>
      </c>
      <c r="S41" s="79">
        <v>770</v>
      </c>
      <c r="T41" s="118">
        <v>570.7544299999998</v>
      </c>
      <c r="U41" s="80">
        <f t="shared" si="3"/>
        <v>0.8743228602383532</v>
      </c>
      <c r="V41" s="81">
        <f t="shared" si="4"/>
        <v>1.1532467532467532</v>
      </c>
      <c r="W41" s="82">
        <f t="shared" si="5"/>
        <v>0.536741218111763</v>
      </c>
      <c r="X41" s="83">
        <f t="shared" si="9"/>
        <v>2.8723541548332805</v>
      </c>
      <c r="Y41" s="252">
        <f>'[1]Форма1'!F41/'[1]Форма1'!$F$7</f>
        <v>0.002565206213114328</v>
      </c>
      <c r="Z41" s="85">
        <f>'[1]Форма1'!O41/'[1]Форма1'!$O$7</f>
        <v>0.005609252212471791</v>
      </c>
    </row>
    <row r="42" spans="1:26" ht="36" customHeight="1">
      <c r="A42" s="86" t="s">
        <v>59</v>
      </c>
      <c r="B42" s="67">
        <f t="shared" si="10"/>
        <v>1660.53007013</v>
      </c>
      <c r="C42" s="68">
        <f t="shared" si="11"/>
        <v>1446.25927013</v>
      </c>
      <c r="D42" s="68">
        <f t="shared" si="11"/>
        <v>1123.6892</v>
      </c>
      <c r="E42" s="76">
        <f t="shared" si="0"/>
        <v>0.7769624874376743</v>
      </c>
      <c r="F42" s="70">
        <f>'[1]Форма1'!F42</f>
        <v>939</v>
      </c>
      <c r="G42" s="71"/>
      <c r="H42" s="70">
        <f>'[1]Форма1'!H42</f>
        <v>750</v>
      </c>
      <c r="I42" s="72">
        <f>'[1]Форма1'!I42</f>
        <v>718</v>
      </c>
      <c r="J42" s="73">
        <f t="shared" si="1"/>
        <v>0.9573333333333334</v>
      </c>
      <c r="K42" s="116"/>
      <c r="L42" s="116"/>
      <c r="M42" s="116"/>
      <c r="N42" s="117" t="e">
        <f t="shared" si="12"/>
        <v>#DIV/0!</v>
      </c>
      <c r="O42" s="77">
        <f>'[1]Форма1'!O42</f>
        <v>721.53007013</v>
      </c>
      <c r="P42" s="77">
        <f>'[1]Форма1'!P42</f>
        <v>696.25927013</v>
      </c>
      <c r="Q42" s="77">
        <f>'[1]Форма1'!Q42</f>
        <v>405.6892</v>
      </c>
      <c r="R42" s="78">
        <f t="shared" si="2"/>
        <v>0.5826697286547481</v>
      </c>
      <c r="S42" s="79">
        <v>923</v>
      </c>
      <c r="T42" s="118">
        <v>226.135</v>
      </c>
      <c r="U42" s="80">
        <f t="shared" si="3"/>
        <v>0.9573333333333334</v>
      </c>
      <c r="V42" s="81">
        <f t="shared" si="4"/>
        <v>1.017334777898158</v>
      </c>
      <c r="W42" s="82">
        <f t="shared" si="5"/>
        <v>0.5826697286547481</v>
      </c>
      <c r="X42" s="83">
        <f t="shared" si="9"/>
        <v>3.190704977690318</v>
      </c>
      <c r="Y42" s="252">
        <f>'[1]Форма1'!F42/'[1]Форма1'!$F$7</f>
        <v>0.0027125322456242724</v>
      </c>
      <c r="Z42" s="85">
        <f>'[1]Форма1'!O42/'[1]Форма1'!$O$7</f>
        <v>0.002468721650187729</v>
      </c>
    </row>
    <row r="43" spans="1:26" ht="36" customHeight="1">
      <c r="A43" s="86" t="s">
        <v>60</v>
      </c>
      <c r="B43" s="67">
        <f t="shared" si="10"/>
        <v>5264.72282396</v>
      </c>
      <c r="C43" s="68">
        <f t="shared" si="11"/>
        <v>3180.4078239600003</v>
      </c>
      <c r="D43" s="68">
        <f t="shared" si="11"/>
        <v>1952.144</v>
      </c>
      <c r="E43" s="76">
        <f t="shared" si="0"/>
        <v>0.6138030428969766</v>
      </c>
      <c r="F43" s="70">
        <f>'[1]Форма1'!F43</f>
        <v>3316</v>
      </c>
      <c r="G43" s="71"/>
      <c r="H43" s="70">
        <f>'[1]Форма1'!H43</f>
        <v>1093</v>
      </c>
      <c r="I43" s="72">
        <f>'[1]Форма1'!I43</f>
        <v>991</v>
      </c>
      <c r="J43" s="73">
        <f t="shared" si="1"/>
        <v>0.9066788655077768</v>
      </c>
      <c r="K43" s="116"/>
      <c r="L43" s="116"/>
      <c r="M43" s="116"/>
      <c r="N43" s="117" t="e">
        <f t="shared" si="12"/>
        <v>#DIV/0!</v>
      </c>
      <c r="O43" s="77">
        <f>'[1]Форма1'!O43</f>
        <v>1948.7228239600001</v>
      </c>
      <c r="P43" s="77">
        <f>'[1]Форма1'!P43</f>
        <v>2087.4078239600003</v>
      </c>
      <c r="Q43" s="77">
        <f>'[1]Форма1'!Q43</f>
        <v>961.144</v>
      </c>
      <c r="R43" s="78">
        <f t="shared" si="2"/>
        <v>0.4604485951272442</v>
      </c>
      <c r="S43" s="79">
        <v>3320</v>
      </c>
      <c r="T43" s="118">
        <v>574.824</v>
      </c>
      <c r="U43" s="80">
        <f t="shared" si="3"/>
        <v>0.9066788655077768</v>
      </c>
      <c r="V43" s="81">
        <f t="shared" si="4"/>
        <v>0.9987951807228915</v>
      </c>
      <c r="W43" s="82">
        <f t="shared" si="5"/>
        <v>0.4604485951272442</v>
      </c>
      <c r="X43" s="83">
        <f t="shared" si="9"/>
        <v>3.390120843875691</v>
      </c>
      <c r="Y43" s="252">
        <f>'[1]Форма1'!F43/'[1]Форма1'!$F$7</f>
        <v>0.009579080858881883</v>
      </c>
      <c r="Z43" s="85">
        <f>'[1]Форма1'!O43/'[1]Форма1'!$O$7</f>
        <v>0.006667572738663875</v>
      </c>
    </row>
    <row r="44" spans="1:26" ht="36" customHeight="1">
      <c r="A44" s="86" t="s">
        <v>61</v>
      </c>
      <c r="B44" s="67">
        <f t="shared" si="10"/>
        <v>51363.625479509996</v>
      </c>
      <c r="C44" s="68">
        <f t="shared" si="11"/>
        <v>37134.737479510004</v>
      </c>
      <c r="D44" s="68">
        <f t="shared" si="11"/>
        <v>24205.442</v>
      </c>
      <c r="E44" s="76">
        <f t="shared" si="0"/>
        <v>0.6518274705282605</v>
      </c>
      <c r="F44" s="70">
        <f>'[1]Форма1'!F44</f>
        <v>23463</v>
      </c>
      <c r="G44" s="71"/>
      <c r="H44" s="70">
        <f>'[1]Форма1'!H44</f>
        <v>11341</v>
      </c>
      <c r="I44" s="72">
        <f>'[1]Форма1'!I44</f>
        <v>10414</v>
      </c>
      <c r="J44" s="73">
        <f t="shared" si="1"/>
        <v>0.9182611762631161</v>
      </c>
      <c r="K44" s="116"/>
      <c r="L44" s="116"/>
      <c r="M44" s="116"/>
      <c r="N44" s="117" t="e">
        <f t="shared" si="12"/>
        <v>#DIV/0!</v>
      </c>
      <c r="O44" s="77">
        <f>'[1]Форма1'!O44</f>
        <v>27900.62547951</v>
      </c>
      <c r="P44" s="77">
        <f>'[1]Форма1'!P44</f>
        <v>25793.73747951</v>
      </c>
      <c r="Q44" s="77">
        <f>'[1]Форма1'!Q44</f>
        <v>13791.442</v>
      </c>
      <c r="R44" s="117">
        <f t="shared" si="2"/>
        <v>0.5346818006097654</v>
      </c>
      <c r="S44" s="137">
        <v>22240</v>
      </c>
      <c r="T44" s="118">
        <f>10787.367+44</f>
        <v>10831.367</v>
      </c>
      <c r="U44" s="80">
        <f t="shared" si="3"/>
        <v>0.9182611762631161</v>
      </c>
      <c r="V44" s="81">
        <f t="shared" si="4"/>
        <v>1.0549910071942445</v>
      </c>
      <c r="W44" s="82">
        <f t="shared" si="5"/>
        <v>0.5346818006097654</v>
      </c>
      <c r="X44" s="83">
        <f t="shared" si="9"/>
        <v>2.575909899416205</v>
      </c>
      <c r="Y44" s="252">
        <f>'[1]Форма1'!F44/'[1]Форма1'!$F$7</f>
        <v>0.06777864119178094</v>
      </c>
      <c r="Z44" s="85">
        <f>'[1]Форма1'!O44/'[1]Форма1'!$O$7</f>
        <v>0.09546224201388533</v>
      </c>
    </row>
    <row r="45" spans="1:26" ht="36" customHeight="1">
      <c r="A45" s="86" t="s">
        <v>62</v>
      </c>
      <c r="B45" s="67">
        <f t="shared" si="10"/>
        <v>9442.4554234</v>
      </c>
      <c r="C45" s="68">
        <f t="shared" si="11"/>
        <v>10739.0210234</v>
      </c>
      <c r="D45" s="68">
        <f t="shared" si="11"/>
        <v>7047.1793</v>
      </c>
      <c r="E45" s="76">
        <f t="shared" si="0"/>
        <v>0.6562217621740762</v>
      </c>
      <c r="F45" s="70">
        <f>'[1]Форма1'!F45</f>
        <v>2288</v>
      </c>
      <c r="G45" s="71"/>
      <c r="H45" s="70">
        <f>'[1]Форма1'!H45</f>
        <v>4322</v>
      </c>
      <c r="I45" s="72">
        <f>'[1]Форма1'!I45</f>
        <v>3780</v>
      </c>
      <c r="J45" s="73">
        <f t="shared" si="1"/>
        <v>0.8745950948634891</v>
      </c>
      <c r="K45" s="116"/>
      <c r="L45" s="116"/>
      <c r="M45" s="116"/>
      <c r="N45" s="117" t="e">
        <f t="shared" si="12"/>
        <v>#DIV/0!</v>
      </c>
      <c r="O45" s="77">
        <f>'[1]Форма1'!O45</f>
        <v>7154.455423400001</v>
      </c>
      <c r="P45" s="77">
        <f>'[1]Форма1'!P45</f>
        <v>6417.021023400001</v>
      </c>
      <c r="Q45" s="77">
        <f>'[1]Форма1'!Q45</f>
        <v>3267.1793</v>
      </c>
      <c r="R45" s="117">
        <f t="shared" si="2"/>
        <v>0.5091426828875986</v>
      </c>
      <c r="S45" s="137">
        <v>1957</v>
      </c>
      <c r="T45" s="118">
        <v>2638.3070000000002</v>
      </c>
      <c r="U45" s="80">
        <f t="shared" si="3"/>
        <v>0.8745950948634891</v>
      </c>
      <c r="V45" s="81">
        <f t="shared" si="4"/>
        <v>1.1691364333163003</v>
      </c>
      <c r="W45" s="82">
        <f t="shared" si="5"/>
        <v>0.5091426828875986</v>
      </c>
      <c r="X45" s="83">
        <f t="shared" si="9"/>
        <v>2.7117600125383436</v>
      </c>
      <c r="Y45" s="252">
        <f>'[1]Форма1'!F45/'[1]Форма1'!$F$7</f>
        <v>0.006609450242799079</v>
      </c>
      <c r="Z45" s="85">
        <f>'[1]Форма1'!O45/'[1]Форма1'!$O$7</f>
        <v>0.02447903383412464</v>
      </c>
    </row>
    <row r="46" spans="1:26" ht="36" customHeight="1" thickBot="1">
      <c r="A46" s="87" t="s">
        <v>63</v>
      </c>
      <c r="B46" s="138">
        <f t="shared" si="10"/>
        <v>3558.3234143299997</v>
      </c>
      <c r="C46" s="139">
        <f t="shared" si="11"/>
        <v>2973.86141433</v>
      </c>
      <c r="D46" s="139">
        <f t="shared" si="11"/>
        <v>2035.8</v>
      </c>
      <c r="E46" s="140">
        <f t="shared" si="0"/>
        <v>0.6845645160834296</v>
      </c>
      <c r="F46" s="141">
        <f>'[1]Форма1'!F46</f>
        <v>1572</v>
      </c>
      <c r="G46" s="142"/>
      <c r="H46" s="141">
        <f>'[1]Форма1'!H46</f>
        <v>1079</v>
      </c>
      <c r="I46" s="143">
        <f>'[1]Форма1'!I46</f>
        <v>1014</v>
      </c>
      <c r="J46" s="93">
        <f t="shared" si="1"/>
        <v>0.9397590361445783</v>
      </c>
      <c r="K46" s="144"/>
      <c r="L46" s="144"/>
      <c r="M46" s="144"/>
      <c r="N46" s="145" t="e">
        <f t="shared" si="12"/>
        <v>#DIV/0!</v>
      </c>
      <c r="O46" s="146">
        <f>'[1]Форма1'!O46</f>
        <v>1986.3234143299997</v>
      </c>
      <c r="P46" s="146">
        <f>'[1]Форма1'!P46</f>
        <v>1894.86141433</v>
      </c>
      <c r="Q46" s="146">
        <f>'[1]Форма1'!Q46</f>
        <v>1021.8</v>
      </c>
      <c r="R46" s="145">
        <f t="shared" si="2"/>
        <v>0.5392478796985246</v>
      </c>
      <c r="S46" s="147">
        <v>1534</v>
      </c>
      <c r="T46" s="148">
        <v>856.0609999999999</v>
      </c>
      <c r="U46" s="80">
        <f t="shared" si="3"/>
        <v>0.9397590361445783</v>
      </c>
      <c r="V46" s="81">
        <f t="shared" si="4"/>
        <v>1.0247718383311604</v>
      </c>
      <c r="W46" s="82">
        <f t="shared" si="5"/>
        <v>0.5392478796985246</v>
      </c>
      <c r="X46" s="83">
        <f t="shared" si="9"/>
        <v>2.320305929519041</v>
      </c>
      <c r="Y46" s="253">
        <f>'[1]Форма1'!F46/'[1]Форма1'!$F$7</f>
        <v>0.0045411082961888775</v>
      </c>
      <c r="Z46" s="101">
        <f>'[1]Форма1'!O46/'[1]Форма1'!$O$7</f>
        <v>0.006796223498138853</v>
      </c>
    </row>
    <row r="47" spans="1:26" s="153" customFormat="1" ht="36" customHeight="1" thickBot="1">
      <c r="A47" s="149" t="s">
        <v>64</v>
      </c>
      <c r="B47" s="108">
        <f>SUM(B48:B53)</f>
        <v>76393.0806553</v>
      </c>
      <c r="C47" s="108">
        <f>SUM(C48:C53)</f>
        <v>46692.6575953</v>
      </c>
      <c r="D47" s="150">
        <f>SUM(D48:D53)</f>
        <v>32489.90728</v>
      </c>
      <c r="E47" s="151">
        <f t="shared" si="0"/>
        <v>0.6958247603209969</v>
      </c>
      <c r="F47" s="108">
        <f>F48+F49+F50+F51+F52+F53</f>
        <v>52797</v>
      </c>
      <c r="G47" s="108">
        <f>SUM(J48:J53)</f>
        <v>5.443870559690223</v>
      </c>
      <c r="H47" s="108">
        <f>H48+H49+H50+H51+H52+H53</f>
        <v>23759</v>
      </c>
      <c r="I47" s="108">
        <f>I48+I49+I50+I51+I52+I53</f>
        <v>21582</v>
      </c>
      <c r="J47" s="107">
        <f>I47/H47</f>
        <v>0.9083715644597836</v>
      </c>
      <c r="K47" s="103">
        <f>SUM(K48:K53)</f>
        <v>0</v>
      </c>
      <c r="L47" s="108">
        <f>SUM(L48:L53)</f>
        <v>0</v>
      </c>
      <c r="M47" s="108">
        <f>SUM(M48:M53)</f>
        <v>0</v>
      </c>
      <c r="N47" s="152" t="e">
        <f>M47/L47</f>
        <v>#DIV/0!</v>
      </c>
      <c r="O47" s="108">
        <f>SUM(O48:O53)</f>
        <v>23596.0806553</v>
      </c>
      <c r="P47" s="108">
        <f>SUM(P48:P53)</f>
        <v>22933.6575953</v>
      </c>
      <c r="Q47" s="108">
        <f>SUM(Q48:Q53)</f>
        <v>10907.90728</v>
      </c>
      <c r="R47" s="152">
        <f t="shared" si="2"/>
        <v>0.47562876678840166</v>
      </c>
      <c r="S47" s="108">
        <f>SUM(S48:S53)</f>
        <v>50949</v>
      </c>
      <c r="T47" s="108">
        <f>SUM(T48:T53)</f>
        <v>9572.0651</v>
      </c>
      <c r="U47" s="256">
        <f t="shared" si="3"/>
        <v>0.9083715644597836</v>
      </c>
      <c r="V47" s="257">
        <f t="shared" si="4"/>
        <v>1.0362715656833303</v>
      </c>
      <c r="W47" s="258">
        <f t="shared" si="5"/>
        <v>0.47562876678840166</v>
      </c>
      <c r="X47" s="259">
        <f t="shared" si="9"/>
        <v>2.4650982216261776</v>
      </c>
      <c r="Y47" s="254">
        <f>'[1]Форма1'!F47/'[1]Форма1'!$F$7</f>
        <v>0.15251710859661843</v>
      </c>
      <c r="Z47" s="110">
        <f>'[1]Форма1'!O47/'[1]Форма1'!$O$7</f>
        <v>0.08073420302887656</v>
      </c>
    </row>
    <row r="48" spans="1:26" ht="36" customHeight="1">
      <c r="A48" s="52" t="s">
        <v>65</v>
      </c>
      <c r="B48" s="53">
        <f aca="true" t="shared" si="13" ref="B48:B73">F48+K48+O48</f>
        <v>10701.555894140001</v>
      </c>
      <c r="C48" s="54">
        <f aca="true" t="shared" si="14" ref="C48:D73">H48+L48+P48</f>
        <v>9426.896894140002</v>
      </c>
      <c r="D48" s="54">
        <f t="shared" si="14"/>
        <v>5253.276</v>
      </c>
      <c r="E48" s="55">
        <f t="shared" si="0"/>
        <v>0.5572646077486612</v>
      </c>
      <c r="F48" s="56">
        <f>'[1]Форма1'!F48</f>
        <v>3754</v>
      </c>
      <c r="G48" s="57"/>
      <c r="H48" s="56">
        <f>'[1]Форма1'!H48</f>
        <v>2778</v>
      </c>
      <c r="I48" s="58">
        <f>'[1]Форма1'!I48</f>
        <v>2275</v>
      </c>
      <c r="J48" s="59">
        <f aca="true" t="shared" si="15" ref="J48:J76">I48/H48</f>
        <v>0.8189344852411807</v>
      </c>
      <c r="K48" s="113"/>
      <c r="L48" s="154"/>
      <c r="M48" s="154"/>
      <c r="N48" s="155" t="e">
        <f aca="true" t="shared" si="16" ref="N48:N53">M48/L48</f>
        <v>#DIV/0!</v>
      </c>
      <c r="O48" s="62">
        <f>'[1]Форма1'!O48</f>
        <v>6947.555894140001</v>
      </c>
      <c r="P48" s="62">
        <f>'[1]Форма1'!P48</f>
        <v>6648.896894140001</v>
      </c>
      <c r="Q48" s="62">
        <f>'[1]Форма1'!Q48</f>
        <v>2978.276</v>
      </c>
      <c r="R48" s="155">
        <f t="shared" si="2"/>
        <v>0.4479353564085045</v>
      </c>
      <c r="S48" s="156">
        <v>2870</v>
      </c>
      <c r="T48" s="115">
        <v>2729.496</v>
      </c>
      <c r="U48" s="80">
        <f t="shared" si="3"/>
        <v>0.8189344852411807</v>
      </c>
      <c r="V48" s="81">
        <f t="shared" si="4"/>
        <v>1.30801393728223</v>
      </c>
      <c r="W48" s="82">
        <f t="shared" si="5"/>
        <v>0.4479353564085045</v>
      </c>
      <c r="X48" s="83">
        <f t="shared" si="9"/>
        <v>2.5453621819339545</v>
      </c>
      <c r="Y48" s="251">
        <f>'[1]Форма1'!F48/'[1]Форма1'!$F$7</f>
        <v>0.01084435149102611</v>
      </c>
      <c r="Z48" s="65">
        <f>'[1]Форма1'!O48/'[1]Форма1'!$O$7</f>
        <v>0.023771125226510016</v>
      </c>
    </row>
    <row r="49" spans="1:26" ht="36" customHeight="1">
      <c r="A49" s="86" t="s">
        <v>66</v>
      </c>
      <c r="B49" s="67">
        <f t="shared" si="13"/>
        <v>16697.49645927</v>
      </c>
      <c r="C49" s="68">
        <f t="shared" si="14"/>
        <v>9192.03945927</v>
      </c>
      <c r="D49" s="68">
        <f t="shared" si="14"/>
        <v>5533.597</v>
      </c>
      <c r="E49" s="76">
        <f t="shared" si="0"/>
        <v>0.6019988300223702</v>
      </c>
      <c r="F49" s="70">
        <f>'[1]Форма1'!F49</f>
        <v>11830</v>
      </c>
      <c r="G49" s="71"/>
      <c r="H49" s="70">
        <f>'[1]Форма1'!H49</f>
        <v>4455</v>
      </c>
      <c r="I49" s="72">
        <f>'[1]Форма1'!I49</f>
        <v>3608</v>
      </c>
      <c r="J49" s="73">
        <f t="shared" si="15"/>
        <v>0.8098765432098766</v>
      </c>
      <c r="K49" s="116"/>
      <c r="L49" s="157"/>
      <c r="M49" s="157"/>
      <c r="N49" s="158" t="e">
        <f t="shared" si="16"/>
        <v>#DIV/0!</v>
      </c>
      <c r="O49" s="77">
        <f>'[1]Форма1'!O49</f>
        <v>4867.496459270002</v>
      </c>
      <c r="P49" s="77">
        <f>'[1]Форма1'!P49</f>
        <v>4737.03945927</v>
      </c>
      <c r="Q49" s="77">
        <f>'[1]Форма1'!Q49</f>
        <v>1925.597</v>
      </c>
      <c r="R49" s="158">
        <f t="shared" si="2"/>
        <v>0.40649798604311044</v>
      </c>
      <c r="S49" s="159">
        <v>11719</v>
      </c>
      <c r="T49" s="118">
        <v>1831.914</v>
      </c>
      <c r="U49" s="80">
        <f t="shared" si="3"/>
        <v>0.8098765432098766</v>
      </c>
      <c r="V49" s="81">
        <f t="shared" si="4"/>
        <v>1.0094717979349774</v>
      </c>
      <c r="W49" s="82">
        <f t="shared" si="5"/>
        <v>0.40649798604311044</v>
      </c>
      <c r="X49" s="83">
        <f t="shared" si="9"/>
        <v>2.6570551124506947</v>
      </c>
      <c r="Y49" s="252">
        <f>'[1]Форма1'!F49/'[1]Форма1'!$F$7</f>
        <v>0.03417386205083615</v>
      </c>
      <c r="Z49" s="85">
        <f>'[1]Форма1'!O49/'[1]Форма1'!$O$7</f>
        <v>0.01665418308768049</v>
      </c>
    </row>
    <row r="50" spans="1:26" ht="36" customHeight="1">
      <c r="A50" s="86" t="s">
        <v>67</v>
      </c>
      <c r="B50" s="67">
        <f t="shared" si="13"/>
        <v>9464.553274549999</v>
      </c>
      <c r="C50" s="68">
        <f t="shared" si="14"/>
        <v>11467.90727455</v>
      </c>
      <c r="D50" s="68">
        <f t="shared" si="14"/>
        <v>9295.699</v>
      </c>
      <c r="E50" s="76">
        <f t="shared" si="0"/>
        <v>0.8105837253000254</v>
      </c>
      <c r="F50" s="70">
        <f>'[1]Форма1'!F50</f>
        <v>5757</v>
      </c>
      <c r="G50" s="71"/>
      <c r="H50" s="70">
        <f>'[1]Форма1'!H50</f>
        <v>7882</v>
      </c>
      <c r="I50" s="72">
        <f>'[1]Форма1'!I50</f>
        <v>7469</v>
      </c>
      <c r="J50" s="73">
        <f t="shared" si="15"/>
        <v>0.9476021314387212</v>
      </c>
      <c r="K50" s="116"/>
      <c r="L50" s="157"/>
      <c r="M50" s="157"/>
      <c r="N50" s="158" t="e">
        <f t="shared" si="16"/>
        <v>#DIV/0!</v>
      </c>
      <c r="O50" s="77">
        <f>'[1]Форма1'!O50</f>
        <v>3707.5532745499995</v>
      </c>
      <c r="P50" s="77">
        <f>'[1]Форма1'!P50</f>
        <v>3585.90727455</v>
      </c>
      <c r="Q50" s="77">
        <f>'[1]Форма1'!Q50</f>
        <v>1826.6989999999998</v>
      </c>
      <c r="R50" s="158">
        <f t="shared" si="2"/>
        <v>0.5094105508428783</v>
      </c>
      <c r="S50" s="159">
        <v>5940</v>
      </c>
      <c r="T50" s="118">
        <v>1433.0479999999995</v>
      </c>
      <c r="U50" s="80">
        <f t="shared" si="3"/>
        <v>0.9476021314387212</v>
      </c>
      <c r="V50" s="81">
        <f t="shared" si="4"/>
        <v>0.9691919191919192</v>
      </c>
      <c r="W50" s="82">
        <f t="shared" si="5"/>
        <v>0.5094105508428783</v>
      </c>
      <c r="X50" s="83">
        <f t="shared" si="9"/>
        <v>2.587180104609197</v>
      </c>
      <c r="Y50" s="252">
        <f>'[1]Форма1'!F50/'[1]Форма1'!$F$7</f>
        <v>0.016630509199210795</v>
      </c>
      <c r="Z50" s="85">
        <f>'[1]Форма1'!O50/'[1]Форма1'!$O$7</f>
        <v>0.012685427007161165</v>
      </c>
    </row>
    <row r="51" spans="1:26" ht="36" customHeight="1">
      <c r="A51" s="86" t="s">
        <v>68</v>
      </c>
      <c r="B51" s="67">
        <f t="shared" si="13"/>
        <v>7181.3314599000005</v>
      </c>
      <c r="C51" s="68">
        <f t="shared" si="14"/>
        <v>7448.2464599</v>
      </c>
      <c r="D51" s="68">
        <f t="shared" si="14"/>
        <v>5158.192</v>
      </c>
      <c r="E51" s="76">
        <f t="shared" si="0"/>
        <v>0.6925377708391853</v>
      </c>
      <c r="F51" s="70">
        <f>'[1]Форма1'!F51</f>
        <v>2998</v>
      </c>
      <c r="G51" s="71"/>
      <c r="H51" s="70">
        <f>'[1]Форма1'!H51</f>
        <v>3126</v>
      </c>
      <c r="I51" s="72">
        <f>'[1]Форма1'!I51</f>
        <v>3161</v>
      </c>
      <c r="J51" s="73">
        <f t="shared" si="15"/>
        <v>1.011196417146513</v>
      </c>
      <c r="K51" s="116"/>
      <c r="L51" s="157"/>
      <c r="M51" s="157"/>
      <c r="N51" s="158" t="e">
        <f t="shared" si="16"/>
        <v>#DIV/0!</v>
      </c>
      <c r="O51" s="77">
        <f>'[1]Форма1'!O51</f>
        <v>4183.3314599000005</v>
      </c>
      <c r="P51" s="77">
        <f>'[1]Форма1'!P51</f>
        <v>4322.2464599</v>
      </c>
      <c r="Q51" s="77">
        <f>'[1]Форма1'!Q51</f>
        <v>1997.192</v>
      </c>
      <c r="R51" s="158">
        <f t="shared" si="2"/>
        <v>0.46207267876302616</v>
      </c>
      <c r="S51" s="159">
        <v>2974</v>
      </c>
      <c r="T51" s="118">
        <v>1591.2</v>
      </c>
      <c r="U51" s="80">
        <f t="shared" si="3"/>
        <v>1.011196417146513</v>
      </c>
      <c r="V51" s="81">
        <f t="shared" si="4"/>
        <v>1.008069939475454</v>
      </c>
      <c r="W51" s="82">
        <f t="shared" si="5"/>
        <v>0.46207267876302616</v>
      </c>
      <c r="X51" s="83">
        <f t="shared" si="9"/>
        <v>2.629041892848165</v>
      </c>
      <c r="Y51" s="252">
        <f>'[1]Форма1'!F51/'[1]Форма1'!$F$7</f>
        <v>0.008660459714996346</v>
      </c>
      <c r="Z51" s="85">
        <f>'[1]Форма1'!O51/'[1]Форма1'!$O$7</f>
        <v>0.014313306364495439</v>
      </c>
    </row>
    <row r="52" spans="1:26" ht="36" customHeight="1">
      <c r="A52" s="86" t="s">
        <v>69</v>
      </c>
      <c r="B52" s="67">
        <f t="shared" si="13"/>
        <v>25562.9906093</v>
      </c>
      <c r="C52" s="68">
        <f t="shared" si="14"/>
        <v>3401.7227493</v>
      </c>
      <c r="D52" s="68">
        <f t="shared" si="14"/>
        <v>3000.24008</v>
      </c>
      <c r="E52" s="76">
        <f t="shared" si="0"/>
        <v>0.8819766633295978</v>
      </c>
      <c r="F52" s="70">
        <f>'[1]Форма1'!F52</f>
        <v>24505</v>
      </c>
      <c r="G52" s="71"/>
      <c r="H52" s="70">
        <f>'[1]Форма1'!H52</f>
        <v>2254</v>
      </c>
      <c r="I52" s="72">
        <f>'[1]Форма1'!I52</f>
        <v>2209</v>
      </c>
      <c r="J52" s="73">
        <f t="shared" si="15"/>
        <v>0.9800354924578527</v>
      </c>
      <c r="K52" s="116"/>
      <c r="L52" s="157"/>
      <c r="M52" s="157"/>
      <c r="N52" s="158" t="e">
        <f t="shared" si="16"/>
        <v>#DIV/0!</v>
      </c>
      <c r="O52" s="77">
        <f>'[1]Форма1'!O52</f>
        <v>1057.9906093</v>
      </c>
      <c r="P52" s="77">
        <f>'[1]Форма1'!P52</f>
        <v>1147.7227493</v>
      </c>
      <c r="Q52" s="77">
        <f>'[1]Форма1'!Q52</f>
        <v>791.24008</v>
      </c>
      <c r="R52" s="158">
        <f t="shared" si="2"/>
        <v>0.68940001449181</v>
      </c>
      <c r="S52" s="159">
        <v>23791</v>
      </c>
      <c r="T52" s="118">
        <v>428.1390999999999</v>
      </c>
      <c r="U52" s="80">
        <f t="shared" si="3"/>
        <v>0.9800354924578527</v>
      </c>
      <c r="V52" s="81">
        <f t="shared" si="4"/>
        <v>1.0300113488293892</v>
      </c>
      <c r="W52" s="82">
        <f t="shared" si="5"/>
        <v>0.68940001449181</v>
      </c>
      <c r="X52" s="83">
        <f t="shared" si="9"/>
        <v>2.4711375562288054</v>
      </c>
      <c r="Y52" s="252">
        <f>'[1]Форма1'!F52/'[1]Форма1'!$F$7</f>
        <v>0.07078871424816059</v>
      </c>
      <c r="Z52" s="85">
        <f>'[1]Форма1'!O52/'[1]Форма1'!$O$7</f>
        <v>0.0036199244231132684</v>
      </c>
    </row>
    <row r="53" spans="1:26" ht="36" customHeight="1" thickBot="1">
      <c r="A53" s="87" t="s">
        <v>70</v>
      </c>
      <c r="B53" s="138">
        <f t="shared" si="13"/>
        <v>6785.15295814</v>
      </c>
      <c r="C53" s="139">
        <f t="shared" si="14"/>
        <v>5755.84475814</v>
      </c>
      <c r="D53" s="139">
        <f t="shared" si="14"/>
        <v>4248.9032</v>
      </c>
      <c r="E53" s="140">
        <f t="shared" si="0"/>
        <v>0.7381893325026077</v>
      </c>
      <c r="F53" s="141">
        <f>'[1]Форма1'!F53</f>
        <v>3953</v>
      </c>
      <c r="G53" s="142"/>
      <c r="H53" s="141">
        <f>'[1]Форма1'!H53</f>
        <v>3264</v>
      </c>
      <c r="I53" s="143">
        <f>'[1]Форма1'!I53</f>
        <v>2860</v>
      </c>
      <c r="J53" s="93">
        <f t="shared" si="15"/>
        <v>0.8762254901960784</v>
      </c>
      <c r="K53" s="144"/>
      <c r="L53" s="160"/>
      <c r="M53" s="160"/>
      <c r="N53" s="161" t="e">
        <f t="shared" si="16"/>
        <v>#DIV/0!</v>
      </c>
      <c r="O53" s="146">
        <f>'[1]Форма1'!O53</f>
        <v>2832.15295814</v>
      </c>
      <c r="P53" s="146">
        <f>'[1]Форма1'!P53</f>
        <v>2491.84475814</v>
      </c>
      <c r="Q53" s="146">
        <f>'[1]Форма1'!Q53</f>
        <v>1388.9032</v>
      </c>
      <c r="R53" s="161">
        <f t="shared" si="2"/>
        <v>0.5573795058712749</v>
      </c>
      <c r="S53" s="162">
        <v>3655</v>
      </c>
      <c r="T53" s="148">
        <v>1558.268</v>
      </c>
      <c r="U53" s="80">
        <f t="shared" si="3"/>
        <v>0.8762254901960784</v>
      </c>
      <c r="V53" s="81">
        <f t="shared" si="4"/>
        <v>1.0815321477428181</v>
      </c>
      <c r="W53" s="82">
        <f t="shared" si="5"/>
        <v>0.5573795058712749</v>
      </c>
      <c r="X53" s="83">
        <f t="shared" si="9"/>
        <v>1.8175005571185443</v>
      </c>
      <c r="Y53" s="253">
        <f>'[1]Форма1'!F53/'[1]Форма1'!$F$7</f>
        <v>0.011419211892388445</v>
      </c>
      <c r="Z53" s="101">
        <f>'[1]Форма1'!O53/'[1]Форма1'!$O$7</f>
        <v>0.009690236919916181</v>
      </c>
    </row>
    <row r="54" spans="1:26" s="153" customFormat="1" ht="36" customHeight="1" thickBot="1">
      <c r="A54" s="163" t="s">
        <v>71</v>
      </c>
      <c r="B54" s="164">
        <f t="shared" si="13"/>
        <v>53033</v>
      </c>
      <c r="C54" s="165">
        <f t="shared" si="14"/>
        <v>44575</v>
      </c>
      <c r="D54" s="165">
        <f t="shared" si="14"/>
        <v>38961</v>
      </c>
      <c r="E54" s="104">
        <f t="shared" si="0"/>
        <v>0.8740549635445878</v>
      </c>
      <c r="F54" s="166">
        <f>'[1]Форма1'!F54</f>
        <v>53033</v>
      </c>
      <c r="G54" s="167"/>
      <c r="H54" s="166">
        <f>'[1]Форма1'!H54</f>
        <v>44575</v>
      </c>
      <c r="I54" s="168">
        <f>'[1]Форма1'!I54</f>
        <v>38961</v>
      </c>
      <c r="J54" s="107">
        <f t="shared" si="15"/>
        <v>0.8740549635445878</v>
      </c>
      <c r="K54" s="108"/>
      <c r="L54" s="169"/>
      <c r="M54" s="169"/>
      <c r="N54" s="152"/>
      <c r="O54" s="170">
        <f>'[1]Форма1'!O54</f>
        <v>0</v>
      </c>
      <c r="P54" s="170">
        <f>'[1]Форма1'!P54</f>
        <v>0</v>
      </c>
      <c r="Q54" s="170">
        <f>'[1]Форма1'!Q54</f>
        <v>0</v>
      </c>
      <c r="R54" s="152"/>
      <c r="S54" s="170">
        <v>17756</v>
      </c>
      <c r="T54" s="170">
        <f>'[1]Форма1'!T54</f>
        <v>0</v>
      </c>
      <c r="U54" s="256">
        <f t="shared" si="3"/>
        <v>0.8740549635445878</v>
      </c>
      <c r="V54" s="257">
        <f t="shared" si="4"/>
        <v>2.986765037170534</v>
      </c>
      <c r="W54" s="258">
        <f t="shared" si="5"/>
        <v>0</v>
      </c>
      <c r="X54" s="259"/>
      <c r="Y54" s="254">
        <f>'[1]Форма1'!F54/'[1]Форма1'!$F$7</f>
        <v>0.15319885259019386</v>
      </c>
      <c r="Z54" s="171"/>
    </row>
    <row r="55" spans="1:24" ht="15.75" customHeight="1" hidden="1">
      <c r="A55" s="172" t="s">
        <v>72</v>
      </c>
      <c r="B55" s="173">
        <f t="shared" si="13"/>
        <v>0</v>
      </c>
      <c r="C55" s="174">
        <f t="shared" si="14"/>
        <v>0</v>
      </c>
      <c r="D55" s="174">
        <f t="shared" si="14"/>
        <v>0</v>
      </c>
      <c r="E55" s="175" t="e">
        <f t="shared" si="0"/>
        <v>#DIV/0!</v>
      </c>
      <c r="F55" s="176"/>
      <c r="G55" s="177"/>
      <c r="H55" s="178"/>
      <c r="I55" s="179"/>
      <c r="J55" s="180" t="e">
        <f t="shared" si="15"/>
        <v>#DIV/0!</v>
      </c>
      <c r="K55" s="181"/>
      <c r="L55" s="182"/>
      <c r="M55" s="182"/>
      <c r="N55" s="183"/>
      <c r="O55" s="184"/>
      <c r="P55" s="182"/>
      <c r="Q55" s="182"/>
      <c r="R55" s="185"/>
      <c r="S55" s="186"/>
      <c r="X55" s="187" t="e">
        <f t="shared" si="9"/>
        <v>#DIV/0!</v>
      </c>
    </row>
    <row r="56" spans="1:24" ht="15.75" customHeight="1" hidden="1">
      <c r="A56" s="189" t="s">
        <v>73</v>
      </c>
      <c r="B56" s="190">
        <f t="shared" si="13"/>
        <v>0</v>
      </c>
      <c r="C56" s="174">
        <f t="shared" si="14"/>
        <v>0</v>
      </c>
      <c r="D56" s="191">
        <f t="shared" si="14"/>
        <v>0</v>
      </c>
      <c r="E56" s="192" t="e">
        <f t="shared" si="0"/>
        <v>#DIV/0!</v>
      </c>
      <c r="F56" s="176"/>
      <c r="G56" s="193"/>
      <c r="H56" s="178"/>
      <c r="I56" s="194"/>
      <c r="J56" s="195" t="e">
        <f t="shared" si="15"/>
        <v>#DIV/0!</v>
      </c>
      <c r="K56" s="196"/>
      <c r="L56" s="197"/>
      <c r="M56" s="197"/>
      <c r="N56" s="198"/>
      <c r="O56" s="199"/>
      <c r="P56" s="197"/>
      <c r="Q56" s="197"/>
      <c r="R56" s="200"/>
      <c r="S56" s="186"/>
      <c r="X56" s="201" t="e">
        <f t="shared" si="9"/>
        <v>#DIV/0!</v>
      </c>
    </row>
    <row r="57" spans="1:24" ht="15.75" customHeight="1" hidden="1">
      <c r="A57" s="189" t="s">
        <v>74</v>
      </c>
      <c r="B57" s="190">
        <f t="shared" si="13"/>
        <v>0</v>
      </c>
      <c r="C57" s="174">
        <f t="shared" si="14"/>
        <v>0</v>
      </c>
      <c r="D57" s="191">
        <f t="shared" si="14"/>
        <v>0</v>
      </c>
      <c r="E57" s="192" t="e">
        <f t="shared" si="0"/>
        <v>#DIV/0!</v>
      </c>
      <c r="F57" s="176"/>
      <c r="G57" s="193"/>
      <c r="H57" s="178"/>
      <c r="I57" s="194"/>
      <c r="J57" s="195" t="e">
        <f t="shared" si="15"/>
        <v>#DIV/0!</v>
      </c>
      <c r="K57" s="196"/>
      <c r="L57" s="197"/>
      <c r="M57" s="197"/>
      <c r="N57" s="198"/>
      <c r="O57" s="202"/>
      <c r="P57" s="197"/>
      <c r="Q57" s="197"/>
      <c r="R57" s="200"/>
      <c r="S57" s="186"/>
      <c r="X57" s="201" t="e">
        <f t="shared" si="9"/>
        <v>#DIV/0!</v>
      </c>
    </row>
    <row r="58" spans="1:24" ht="15.75" customHeight="1" hidden="1">
      <c r="A58" s="189" t="s">
        <v>75</v>
      </c>
      <c r="B58" s="190">
        <f t="shared" si="13"/>
        <v>0</v>
      </c>
      <c r="C58" s="174">
        <f t="shared" si="14"/>
        <v>0</v>
      </c>
      <c r="D58" s="191">
        <f t="shared" si="14"/>
        <v>0</v>
      </c>
      <c r="E58" s="192" t="e">
        <f t="shared" si="0"/>
        <v>#DIV/0!</v>
      </c>
      <c r="F58" s="176"/>
      <c r="G58" s="193"/>
      <c r="H58" s="178"/>
      <c r="I58" s="194"/>
      <c r="J58" s="195" t="e">
        <f t="shared" si="15"/>
        <v>#DIV/0!</v>
      </c>
      <c r="K58" s="196"/>
      <c r="L58" s="197"/>
      <c r="M58" s="197"/>
      <c r="N58" s="198"/>
      <c r="O58" s="203"/>
      <c r="P58" s="197"/>
      <c r="Q58" s="197"/>
      <c r="R58" s="200"/>
      <c r="S58" s="186"/>
      <c r="X58" s="201" t="e">
        <f t="shared" si="9"/>
        <v>#DIV/0!</v>
      </c>
    </row>
    <row r="59" spans="1:24" ht="15.75" customHeight="1" hidden="1">
      <c r="A59" s="189" t="s">
        <v>76</v>
      </c>
      <c r="B59" s="190">
        <f t="shared" si="13"/>
        <v>0</v>
      </c>
      <c r="C59" s="174">
        <f t="shared" si="14"/>
        <v>0</v>
      </c>
      <c r="D59" s="191">
        <f t="shared" si="14"/>
        <v>0</v>
      </c>
      <c r="E59" s="192" t="e">
        <f t="shared" si="0"/>
        <v>#DIV/0!</v>
      </c>
      <c r="F59" s="176"/>
      <c r="G59" s="193"/>
      <c r="H59" s="178"/>
      <c r="I59" s="194"/>
      <c r="J59" s="195" t="e">
        <f t="shared" si="15"/>
        <v>#DIV/0!</v>
      </c>
      <c r="K59" s="196"/>
      <c r="L59" s="197"/>
      <c r="M59" s="197"/>
      <c r="N59" s="198"/>
      <c r="O59" s="204"/>
      <c r="P59" s="197"/>
      <c r="Q59" s="197"/>
      <c r="R59" s="200"/>
      <c r="S59" s="186"/>
      <c r="X59" s="201" t="e">
        <f t="shared" si="9"/>
        <v>#DIV/0!</v>
      </c>
    </row>
    <row r="60" spans="1:24" ht="15.75" customHeight="1" hidden="1">
      <c r="A60" s="189" t="s">
        <v>77</v>
      </c>
      <c r="B60" s="190">
        <f t="shared" si="13"/>
        <v>0</v>
      </c>
      <c r="C60" s="174">
        <f t="shared" si="14"/>
        <v>0</v>
      </c>
      <c r="D60" s="191">
        <f t="shared" si="14"/>
        <v>0</v>
      </c>
      <c r="E60" s="192" t="e">
        <f t="shared" si="0"/>
        <v>#DIV/0!</v>
      </c>
      <c r="F60" s="176"/>
      <c r="G60" s="205"/>
      <c r="H60" s="206"/>
      <c r="I60" s="207"/>
      <c r="J60" s="195" t="e">
        <f t="shared" si="15"/>
        <v>#DIV/0!</v>
      </c>
      <c r="K60" s="196"/>
      <c r="L60" s="197"/>
      <c r="M60" s="197"/>
      <c r="N60" s="198"/>
      <c r="O60" s="208"/>
      <c r="P60" s="197"/>
      <c r="Q60" s="197"/>
      <c r="R60" s="200"/>
      <c r="S60" s="186"/>
      <c r="X60" s="201" t="e">
        <f t="shared" si="9"/>
        <v>#DIV/0!</v>
      </c>
    </row>
    <row r="61" spans="1:24" ht="15.75" customHeight="1" hidden="1">
      <c r="A61" s="189" t="s">
        <v>78</v>
      </c>
      <c r="B61" s="190">
        <f t="shared" si="13"/>
        <v>0</v>
      </c>
      <c r="C61" s="174">
        <f t="shared" si="14"/>
        <v>0</v>
      </c>
      <c r="D61" s="191">
        <f t="shared" si="14"/>
        <v>0</v>
      </c>
      <c r="E61" s="192" t="e">
        <f t="shared" si="0"/>
        <v>#DIV/0!</v>
      </c>
      <c r="F61" s="176"/>
      <c r="G61" s="205"/>
      <c r="H61" s="178"/>
      <c r="I61" s="194"/>
      <c r="J61" s="195" t="e">
        <f t="shared" si="15"/>
        <v>#DIV/0!</v>
      </c>
      <c r="K61" s="209"/>
      <c r="L61" s="210"/>
      <c r="M61" s="210"/>
      <c r="N61" s="198"/>
      <c r="O61" s="211"/>
      <c r="P61" s="212"/>
      <c r="Q61" s="212"/>
      <c r="R61" s="200"/>
      <c r="S61" s="186"/>
      <c r="X61" s="201" t="e">
        <f t="shared" si="9"/>
        <v>#DIV/0!</v>
      </c>
    </row>
    <row r="62" spans="1:24" ht="15.75" customHeight="1" hidden="1">
      <c r="A62" s="189" t="s">
        <v>79</v>
      </c>
      <c r="B62" s="190">
        <f t="shared" si="13"/>
        <v>0</v>
      </c>
      <c r="C62" s="174">
        <f t="shared" si="14"/>
        <v>0</v>
      </c>
      <c r="D62" s="191">
        <f t="shared" si="14"/>
        <v>0</v>
      </c>
      <c r="E62" s="192" t="e">
        <f t="shared" si="0"/>
        <v>#DIV/0!</v>
      </c>
      <c r="F62" s="176"/>
      <c r="G62" s="205"/>
      <c r="H62" s="178"/>
      <c r="I62" s="194"/>
      <c r="J62" s="195" t="e">
        <f t="shared" si="15"/>
        <v>#DIV/0!</v>
      </c>
      <c r="K62" s="209"/>
      <c r="L62" s="210"/>
      <c r="M62" s="210"/>
      <c r="N62" s="198"/>
      <c r="O62" s="211"/>
      <c r="P62" s="210"/>
      <c r="Q62" s="210"/>
      <c r="R62" s="200"/>
      <c r="S62" s="186"/>
      <c r="X62" s="201" t="e">
        <f t="shared" si="9"/>
        <v>#DIV/0!</v>
      </c>
    </row>
    <row r="63" spans="1:24" ht="15.75" customHeight="1" hidden="1">
      <c r="A63" s="189" t="s">
        <v>80</v>
      </c>
      <c r="B63" s="190">
        <f t="shared" si="13"/>
        <v>0</v>
      </c>
      <c r="C63" s="174">
        <f t="shared" si="14"/>
        <v>0</v>
      </c>
      <c r="D63" s="191">
        <f t="shared" si="14"/>
        <v>0</v>
      </c>
      <c r="E63" s="192" t="e">
        <f t="shared" si="0"/>
        <v>#DIV/0!</v>
      </c>
      <c r="F63" s="176"/>
      <c r="G63" s="205"/>
      <c r="H63" s="178"/>
      <c r="I63" s="194"/>
      <c r="J63" s="195" t="e">
        <f t="shared" si="15"/>
        <v>#DIV/0!</v>
      </c>
      <c r="K63" s="209"/>
      <c r="L63" s="210"/>
      <c r="M63" s="210"/>
      <c r="N63" s="198"/>
      <c r="O63" s="211"/>
      <c r="P63" s="210"/>
      <c r="Q63" s="210"/>
      <c r="R63" s="200"/>
      <c r="S63" s="186"/>
      <c r="X63" s="201" t="e">
        <f t="shared" si="9"/>
        <v>#DIV/0!</v>
      </c>
    </row>
    <row r="64" spans="1:24" ht="15.75" customHeight="1" hidden="1">
      <c r="A64" s="189" t="s">
        <v>81</v>
      </c>
      <c r="B64" s="190">
        <f t="shared" si="13"/>
        <v>0</v>
      </c>
      <c r="C64" s="174">
        <f t="shared" si="14"/>
        <v>0</v>
      </c>
      <c r="D64" s="191">
        <f t="shared" si="14"/>
        <v>0</v>
      </c>
      <c r="E64" s="192" t="e">
        <f t="shared" si="0"/>
        <v>#DIV/0!</v>
      </c>
      <c r="F64" s="176"/>
      <c r="G64" s="205"/>
      <c r="H64" s="178"/>
      <c r="I64" s="194"/>
      <c r="J64" s="195" t="e">
        <f t="shared" si="15"/>
        <v>#DIV/0!</v>
      </c>
      <c r="K64" s="209"/>
      <c r="L64" s="210"/>
      <c r="M64" s="210"/>
      <c r="N64" s="198"/>
      <c r="O64" s="211"/>
      <c r="P64" s="212"/>
      <c r="Q64" s="212"/>
      <c r="R64" s="200"/>
      <c r="S64" s="186"/>
      <c r="X64" s="201" t="e">
        <f t="shared" si="9"/>
        <v>#DIV/0!</v>
      </c>
    </row>
    <row r="65" spans="1:24" ht="15.75" customHeight="1" hidden="1">
      <c r="A65" s="189" t="s">
        <v>82</v>
      </c>
      <c r="B65" s="190">
        <f t="shared" si="13"/>
        <v>0</v>
      </c>
      <c r="C65" s="174">
        <f t="shared" si="14"/>
        <v>0</v>
      </c>
      <c r="D65" s="191">
        <f t="shared" si="14"/>
        <v>0</v>
      </c>
      <c r="E65" s="192" t="e">
        <f t="shared" si="0"/>
        <v>#DIV/0!</v>
      </c>
      <c r="F65" s="176"/>
      <c r="G65" s="205"/>
      <c r="H65" s="178"/>
      <c r="I65" s="194"/>
      <c r="J65" s="195" t="e">
        <f t="shared" si="15"/>
        <v>#DIV/0!</v>
      </c>
      <c r="K65" s="209"/>
      <c r="L65" s="210"/>
      <c r="M65" s="210"/>
      <c r="N65" s="198"/>
      <c r="O65" s="211"/>
      <c r="P65" s="212"/>
      <c r="Q65" s="212"/>
      <c r="R65" s="200"/>
      <c r="S65" s="186"/>
      <c r="X65" s="201" t="e">
        <f t="shared" si="9"/>
        <v>#DIV/0!</v>
      </c>
    </row>
    <row r="66" spans="1:24" ht="15.75" customHeight="1" hidden="1">
      <c r="A66" s="189" t="s">
        <v>83</v>
      </c>
      <c r="B66" s="190">
        <f t="shared" si="13"/>
        <v>0</v>
      </c>
      <c r="C66" s="174">
        <f t="shared" si="14"/>
        <v>0</v>
      </c>
      <c r="D66" s="191">
        <f t="shared" si="14"/>
        <v>0</v>
      </c>
      <c r="E66" s="192" t="e">
        <f t="shared" si="0"/>
        <v>#DIV/0!</v>
      </c>
      <c r="F66" s="176"/>
      <c r="G66" s="205"/>
      <c r="H66" s="178"/>
      <c r="I66" s="194"/>
      <c r="J66" s="195" t="e">
        <f t="shared" si="15"/>
        <v>#DIV/0!</v>
      </c>
      <c r="K66" s="209"/>
      <c r="L66" s="210"/>
      <c r="M66" s="210"/>
      <c r="N66" s="198"/>
      <c r="O66" s="211"/>
      <c r="P66" s="212"/>
      <c r="Q66" s="212"/>
      <c r="R66" s="200"/>
      <c r="S66" s="186"/>
      <c r="X66" s="201" t="e">
        <f t="shared" si="9"/>
        <v>#DIV/0!</v>
      </c>
    </row>
    <row r="67" spans="1:24" ht="15.75" customHeight="1" hidden="1">
      <c r="A67" s="189" t="s">
        <v>84</v>
      </c>
      <c r="B67" s="190">
        <f t="shared" si="13"/>
        <v>0</v>
      </c>
      <c r="C67" s="174">
        <f t="shared" si="14"/>
        <v>0</v>
      </c>
      <c r="D67" s="191">
        <f t="shared" si="14"/>
        <v>0</v>
      </c>
      <c r="E67" s="192" t="e">
        <f t="shared" si="0"/>
        <v>#DIV/0!</v>
      </c>
      <c r="F67" s="176"/>
      <c r="G67" s="213"/>
      <c r="H67" s="178"/>
      <c r="I67" s="194"/>
      <c r="J67" s="195" t="e">
        <f t="shared" si="15"/>
        <v>#DIV/0!</v>
      </c>
      <c r="K67" s="214"/>
      <c r="L67" s="215"/>
      <c r="M67" s="215"/>
      <c r="N67" s="198"/>
      <c r="O67" s="216"/>
      <c r="P67" s="215"/>
      <c r="Q67" s="215"/>
      <c r="R67" s="200"/>
      <c r="S67" s="186"/>
      <c r="X67" s="201" t="e">
        <f t="shared" si="9"/>
        <v>#DIV/0!</v>
      </c>
    </row>
    <row r="68" spans="1:24" ht="15.75" customHeight="1" hidden="1">
      <c r="A68" s="189" t="s">
        <v>85</v>
      </c>
      <c r="B68" s="190">
        <f t="shared" si="13"/>
        <v>0</v>
      </c>
      <c r="C68" s="174">
        <f t="shared" si="14"/>
        <v>0</v>
      </c>
      <c r="D68" s="191">
        <f t="shared" si="14"/>
        <v>0</v>
      </c>
      <c r="E68" s="192" t="e">
        <f t="shared" si="0"/>
        <v>#DIV/0!</v>
      </c>
      <c r="F68" s="176"/>
      <c r="G68" s="217"/>
      <c r="H68" s="178"/>
      <c r="I68" s="194"/>
      <c r="J68" s="195" t="e">
        <f t="shared" si="15"/>
        <v>#DIV/0!</v>
      </c>
      <c r="K68" s="209"/>
      <c r="L68" s="210"/>
      <c r="M68" s="210"/>
      <c r="N68" s="198"/>
      <c r="O68" s="211"/>
      <c r="P68" s="210"/>
      <c r="Q68" s="210"/>
      <c r="R68" s="200"/>
      <c r="S68" s="186"/>
      <c r="X68" s="201" t="e">
        <f t="shared" si="9"/>
        <v>#DIV/0!</v>
      </c>
    </row>
    <row r="69" spans="1:24" ht="15.75" customHeight="1" hidden="1">
      <c r="A69" s="189" t="s">
        <v>86</v>
      </c>
      <c r="B69" s="190">
        <f t="shared" si="13"/>
        <v>0</v>
      </c>
      <c r="C69" s="174">
        <f t="shared" si="14"/>
        <v>0</v>
      </c>
      <c r="D69" s="191">
        <f t="shared" si="14"/>
        <v>0</v>
      </c>
      <c r="E69" s="192" t="e">
        <f t="shared" si="0"/>
        <v>#DIV/0!</v>
      </c>
      <c r="F69" s="176"/>
      <c r="G69" s="217"/>
      <c r="H69" s="178"/>
      <c r="I69" s="194"/>
      <c r="J69" s="195" t="e">
        <f t="shared" si="15"/>
        <v>#DIV/0!</v>
      </c>
      <c r="K69" s="209"/>
      <c r="L69" s="210"/>
      <c r="M69" s="210"/>
      <c r="N69" s="198"/>
      <c r="O69" s="211"/>
      <c r="P69" s="210"/>
      <c r="Q69" s="210"/>
      <c r="R69" s="200"/>
      <c r="S69" s="186"/>
      <c r="X69" s="201" t="e">
        <f t="shared" si="9"/>
        <v>#DIV/0!</v>
      </c>
    </row>
    <row r="70" spans="1:24" ht="15.75" customHeight="1" hidden="1">
      <c r="A70" s="189" t="s">
        <v>87</v>
      </c>
      <c r="B70" s="190">
        <f t="shared" si="13"/>
        <v>0</v>
      </c>
      <c r="C70" s="174">
        <f t="shared" si="14"/>
        <v>0</v>
      </c>
      <c r="D70" s="191">
        <f t="shared" si="14"/>
        <v>0</v>
      </c>
      <c r="E70" s="192" t="e">
        <f t="shared" si="0"/>
        <v>#DIV/0!</v>
      </c>
      <c r="F70" s="176"/>
      <c r="G70" s="217"/>
      <c r="H70" s="178"/>
      <c r="I70" s="194"/>
      <c r="J70" s="195" t="e">
        <f t="shared" si="15"/>
        <v>#DIV/0!</v>
      </c>
      <c r="K70" s="209"/>
      <c r="L70" s="210"/>
      <c r="M70" s="210"/>
      <c r="N70" s="198"/>
      <c r="O70" s="211"/>
      <c r="P70" s="210"/>
      <c r="Q70" s="210"/>
      <c r="R70" s="200"/>
      <c r="S70" s="186"/>
      <c r="X70" s="201" t="e">
        <f t="shared" si="9"/>
        <v>#DIV/0!</v>
      </c>
    </row>
    <row r="71" spans="1:24" ht="15.75" customHeight="1" hidden="1">
      <c r="A71" s="189" t="s">
        <v>88</v>
      </c>
      <c r="B71" s="190">
        <f t="shared" si="13"/>
        <v>0</v>
      </c>
      <c r="C71" s="174">
        <f t="shared" si="14"/>
        <v>0</v>
      </c>
      <c r="D71" s="191">
        <f t="shared" si="14"/>
        <v>0</v>
      </c>
      <c r="E71" s="192" t="e">
        <f aca="true" t="shared" si="17" ref="E71:E76">D71/C71</f>
        <v>#DIV/0!</v>
      </c>
      <c r="F71" s="218"/>
      <c r="G71" s="217"/>
      <c r="H71" s="206"/>
      <c r="I71" s="207"/>
      <c r="J71" s="195" t="e">
        <f t="shared" si="15"/>
        <v>#DIV/0!</v>
      </c>
      <c r="K71" s="209"/>
      <c r="L71" s="210"/>
      <c r="M71" s="210"/>
      <c r="N71" s="198"/>
      <c r="O71" s="211"/>
      <c r="P71" s="210"/>
      <c r="Q71" s="210"/>
      <c r="R71" s="200"/>
      <c r="S71" s="186"/>
      <c r="X71" s="201" t="e">
        <f t="shared" si="9"/>
        <v>#DIV/0!</v>
      </c>
    </row>
    <row r="72" spans="1:24" ht="15.75" customHeight="1" hidden="1">
      <c r="A72" s="189" t="s">
        <v>89</v>
      </c>
      <c r="B72" s="190">
        <f t="shared" si="13"/>
        <v>0</v>
      </c>
      <c r="C72" s="174">
        <f t="shared" si="14"/>
        <v>0</v>
      </c>
      <c r="D72" s="191">
        <f t="shared" si="14"/>
        <v>0</v>
      </c>
      <c r="E72" s="192" t="e">
        <f t="shared" si="17"/>
        <v>#DIV/0!</v>
      </c>
      <c r="F72" s="219"/>
      <c r="G72" s="217"/>
      <c r="H72" s="178"/>
      <c r="I72" s="220"/>
      <c r="J72" s="195" t="e">
        <f t="shared" si="15"/>
        <v>#DIV/0!</v>
      </c>
      <c r="K72" s="209"/>
      <c r="L72" s="210"/>
      <c r="M72" s="210"/>
      <c r="N72" s="198"/>
      <c r="O72" s="211"/>
      <c r="P72" s="210"/>
      <c r="Q72" s="210"/>
      <c r="R72" s="200"/>
      <c r="S72" s="186"/>
      <c r="X72" s="201" t="e">
        <f t="shared" si="9"/>
        <v>#DIV/0!</v>
      </c>
    </row>
    <row r="73" spans="1:24" ht="15.75" customHeight="1" hidden="1">
      <c r="A73" s="221" t="s">
        <v>90</v>
      </c>
      <c r="B73" s="190">
        <f t="shared" si="13"/>
        <v>0</v>
      </c>
      <c r="C73" s="174">
        <f t="shared" si="14"/>
        <v>0</v>
      </c>
      <c r="D73" s="191">
        <f t="shared" si="14"/>
        <v>0</v>
      </c>
      <c r="E73" s="192" t="e">
        <f t="shared" si="17"/>
        <v>#DIV/0!</v>
      </c>
      <c r="F73" s="222"/>
      <c r="G73" s="217"/>
      <c r="H73" s="223"/>
      <c r="I73" s="223"/>
      <c r="J73" s="195" t="e">
        <f t="shared" si="15"/>
        <v>#DIV/0!</v>
      </c>
      <c r="K73" s="224"/>
      <c r="L73" s="225"/>
      <c r="M73" s="225"/>
      <c r="N73" s="226"/>
      <c r="O73" s="227"/>
      <c r="P73" s="225"/>
      <c r="Q73" s="225"/>
      <c r="R73" s="200"/>
      <c r="S73" s="186"/>
      <c r="X73" s="201" t="e">
        <f t="shared" si="9"/>
        <v>#DIV/0!</v>
      </c>
    </row>
    <row r="74" spans="1:24" ht="15.75" customHeight="1" hidden="1">
      <c r="A74" s="228" t="s">
        <v>91</v>
      </c>
      <c r="B74" s="190">
        <f>F74+K74+O74</f>
        <v>0</v>
      </c>
      <c r="C74" s="174">
        <f aca="true" t="shared" si="18" ref="C74:D78">H74+L74+P74</f>
        <v>0</v>
      </c>
      <c r="D74" s="191">
        <f t="shared" si="18"/>
        <v>0</v>
      </c>
      <c r="E74" s="192" t="e">
        <f t="shared" si="17"/>
        <v>#DIV/0!</v>
      </c>
      <c r="F74" s="229"/>
      <c r="G74" s="230"/>
      <c r="H74" s="206"/>
      <c r="I74" s="207"/>
      <c r="J74" s="195" t="e">
        <f t="shared" si="15"/>
        <v>#DIV/0!</v>
      </c>
      <c r="K74" s="224"/>
      <c r="L74" s="225"/>
      <c r="M74" s="225"/>
      <c r="N74" s="226"/>
      <c r="O74" s="227"/>
      <c r="P74" s="225"/>
      <c r="Q74" s="225"/>
      <c r="R74" s="231"/>
      <c r="S74" s="186"/>
      <c r="X74" s="201" t="e">
        <f>O74/T74</f>
        <v>#DIV/0!</v>
      </c>
    </row>
    <row r="75" spans="1:24" ht="15.75" customHeight="1" hidden="1">
      <c r="A75" s="221" t="s">
        <v>92</v>
      </c>
      <c r="B75" s="190">
        <f>F75+K75+O75</f>
        <v>0</v>
      </c>
      <c r="C75" s="174">
        <f t="shared" si="18"/>
        <v>0</v>
      </c>
      <c r="D75" s="191">
        <f t="shared" si="18"/>
        <v>0</v>
      </c>
      <c r="E75" s="232" t="e">
        <f t="shared" si="17"/>
        <v>#DIV/0!</v>
      </c>
      <c r="F75" s="229"/>
      <c r="G75" s="230"/>
      <c r="H75" s="233"/>
      <c r="I75" s="233"/>
      <c r="J75" s="234" t="e">
        <f>I75/H75</f>
        <v>#DIV/0!</v>
      </c>
      <c r="K75" s="224"/>
      <c r="L75" s="225"/>
      <c r="M75" s="225"/>
      <c r="N75" s="226"/>
      <c r="O75" s="235"/>
      <c r="P75" s="225"/>
      <c r="Q75" s="225"/>
      <c r="R75" s="231"/>
      <c r="S75" s="186"/>
      <c r="X75" s="201" t="e">
        <f>O75/T75</f>
        <v>#DIV/0!</v>
      </c>
    </row>
    <row r="76" spans="1:24" ht="15.75" customHeight="1" hidden="1">
      <c r="A76" s="236" t="s">
        <v>93</v>
      </c>
      <c r="B76" s="190">
        <f>F76+K76+O76</f>
        <v>0</v>
      </c>
      <c r="C76" s="174">
        <f t="shared" si="18"/>
        <v>0</v>
      </c>
      <c r="D76" s="191">
        <f t="shared" si="18"/>
        <v>0</v>
      </c>
      <c r="E76" s="232" t="e">
        <f t="shared" si="17"/>
        <v>#DIV/0!</v>
      </c>
      <c r="F76" s="229"/>
      <c r="G76" s="230"/>
      <c r="H76" s="237"/>
      <c r="I76" s="220"/>
      <c r="J76" s="234" t="e">
        <f t="shared" si="15"/>
        <v>#DIV/0!</v>
      </c>
      <c r="K76" s="238"/>
      <c r="L76" s="239"/>
      <c r="M76" s="239"/>
      <c r="N76" s="240"/>
      <c r="O76" s="235"/>
      <c r="P76" s="225"/>
      <c r="Q76" s="225"/>
      <c r="R76" s="241"/>
      <c r="S76" s="186"/>
      <c r="X76" s="201" t="e">
        <f>O76/T76</f>
        <v>#DIV/0!</v>
      </c>
    </row>
    <row r="77" spans="1:24" ht="20.25" hidden="1">
      <c r="A77" t="s">
        <v>94</v>
      </c>
      <c r="B77" s="190">
        <f>F77+K77+O77</f>
        <v>0</v>
      </c>
      <c r="C77" s="174">
        <f t="shared" si="18"/>
        <v>0</v>
      </c>
      <c r="D77" s="191">
        <f t="shared" si="18"/>
        <v>0</v>
      </c>
      <c r="E77" s="242"/>
      <c r="F77" s="242"/>
      <c r="G77" s="242"/>
      <c r="H77" s="242"/>
      <c r="I77" s="242"/>
      <c r="J77" s="242"/>
      <c r="L77" s="243"/>
      <c r="M77" s="243"/>
      <c r="N77" s="243"/>
      <c r="O77" s="244"/>
      <c r="P77" s="244">
        <v>0</v>
      </c>
      <c r="Q77" s="244">
        <v>0</v>
      </c>
      <c r="R77" s="243"/>
      <c r="S77" s="243"/>
      <c r="X77" s="201" t="e">
        <f>O77/T77</f>
        <v>#DIV/0!</v>
      </c>
    </row>
    <row r="78" spans="1:24" ht="20.25" hidden="1">
      <c r="A78" t="s">
        <v>95</v>
      </c>
      <c r="B78" s="190">
        <f>F78+K78+O78</f>
        <v>0</v>
      </c>
      <c r="C78" s="174">
        <f t="shared" si="18"/>
        <v>0</v>
      </c>
      <c r="D78" s="191">
        <f t="shared" si="18"/>
        <v>0</v>
      </c>
      <c r="E78" s="242"/>
      <c r="F78" s="242"/>
      <c r="G78" s="242"/>
      <c r="H78" s="242"/>
      <c r="I78" s="242"/>
      <c r="J78" s="242"/>
      <c r="L78" s="243"/>
      <c r="M78" s="243"/>
      <c r="N78" s="243"/>
      <c r="O78" s="244"/>
      <c r="P78" s="244">
        <v>0</v>
      </c>
      <c r="Q78" s="244">
        <v>0</v>
      </c>
      <c r="R78" s="243"/>
      <c r="S78" s="243"/>
      <c r="X78" s="201" t="e">
        <f>O78/T78</f>
        <v>#DIV/0!</v>
      </c>
    </row>
    <row r="79" spans="12:19" ht="12.75">
      <c r="L79" s="243"/>
      <c r="M79" s="243"/>
      <c r="N79" s="243"/>
      <c r="O79" s="243"/>
      <c r="P79" s="243" t="s">
        <v>96</v>
      </c>
      <c r="Q79" s="243"/>
      <c r="R79" s="243"/>
      <c r="S79" s="243"/>
    </row>
    <row r="80" spans="1:19" ht="12.75">
      <c r="A80" t="s">
        <v>97</v>
      </c>
      <c r="L80" s="243"/>
      <c r="M80" s="243"/>
      <c r="N80" s="243"/>
      <c r="O80" s="243"/>
      <c r="P80" s="243"/>
      <c r="Q80" s="243"/>
      <c r="R80" s="243"/>
      <c r="S80" s="243"/>
    </row>
    <row r="81" spans="12:19" ht="12.75">
      <c r="L81" s="243"/>
      <c r="M81" s="243"/>
      <c r="N81" s="243"/>
      <c r="O81" s="243"/>
      <c r="P81" s="243"/>
      <c r="Q81" s="243"/>
      <c r="R81" s="243"/>
      <c r="S81" s="243"/>
    </row>
    <row r="82" spans="12:19" ht="12.75">
      <c r="L82" s="243"/>
      <c r="M82" s="243"/>
      <c r="N82" s="243"/>
      <c r="O82" s="243"/>
      <c r="P82" s="243"/>
      <c r="Q82" s="243"/>
      <c r="R82" s="243"/>
      <c r="S82" s="243"/>
    </row>
    <row r="83" spans="12:19" ht="12.75">
      <c r="L83" s="243"/>
      <c r="M83" s="243"/>
      <c r="N83" s="243"/>
      <c r="O83" s="243"/>
      <c r="P83" s="245"/>
      <c r="Q83" s="243"/>
      <c r="R83" s="243"/>
      <c r="S83" s="243"/>
    </row>
    <row r="84" spans="9:19" ht="12.75">
      <c r="I84" s="246"/>
      <c r="L84" s="243"/>
      <c r="M84" s="243"/>
      <c r="N84" s="243"/>
      <c r="O84" s="243"/>
      <c r="P84" s="243"/>
      <c r="Q84" s="243"/>
      <c r="R84" s="243"/>
      <c r="S84" s="243"/>
    </row>
    <row r="85" spans="9:19" ht="18">
      <c r="I85" s="247"/>
      <c r="L85" s="243"/>
      <c r="M85" s="243"/>
      <c r="N85" s="243"/>
      <c r="O85" s="243"/>
      <c r="P85" s="243"/>
      <c r="Q85" s="243"/>
      <c r="R85" s="243"/>
      <c r="S85" s="243"/>
    </row>
    <row r="86" spans="12:19" ht="12.75">
      <c r="L86" s="243"/>
      <c r="M86" s="243"/>
      <c r="N86" s="243"/>
      <c r="O86" s="243"/>
      <c r="P86" s="243"/>
      <c r="Q86" s="243"/>
      <c r="R86" s="243"/>
      <c r="S86" s="243"/>
    </row>
    <row r="87" spans="12:19" ht="12.75">
      <c r="L87" s="243"/>
      <c r="M87" s="243"/>
      <c r="N87" s="243"/>
      <c r="O87" s="243"/>
      <c r="P87" s="243"/>
      <c r="Q87" s="243"/>
      <c r="R87" s="243"/>
      <c r="S87" s="243"/>
    </row>
    <row r="88" spans="12:19" ht="12.75">
      <c r="L88" s="243"/>
      <c r="M88" s="243"/>
      <c r="N88" s="243"/>
      <c r="O88" s="243"/>
      <c r="P88" s="243"/>
      <c r="Q88" s="243"/>
      <c r="R88" s="243"/>
      <c r="S88" s="243"/>
    </row>
    <row r="89" spans="12:19" ht="12.75">
      <c r="L89" s="243"/>
      <c r="M89" s="243"/>
      <c r="N89" s="243"/>
      <c r="O89" s="243"/>
      <c r="P89" s="243"/>
      <c r="Q89" s="243"/>
      <c r="R89" s="243"/>
      <c r="S89" s="243"/>
    </row>
    <row r="90" spans="12:19" ht="12.75">
      <c r="L90" s="243"/>
      <c r="M90" s="243"/>
      <c r="N90" s="243"/>
      <c r="O90" s="243"/>
      <c r="P90" s="243"/>
      <c r="Q90" s="243"/>
      <c r="R90" s="243"/>
      <c r="S90" s="243"/>
    </row>
    <row r="91" spans="12:19" ht="12.75">
      <c r="L91" s="243"/>
      <c r="M91" s="243"/>
      <c r="N91" s="243"/>
      <c r="O91" s="243"/>
      <c r="P91" s="243"/>
      <c r="Q91" s="243"/>
      <c r="R91" s="243"/>
      <c r="S91" s="243"/>
    </row>
    <row r="92" spans="12:19" ht="12.75">
      <c r="L92" s="243"/>
      <c r="M92" s="243"/>
      <c r="N92" s="243"/>
      <c r="O92" s="243"/>
      <c r="P92" s="243"/>
      <c r="Q92" s="243"/>
      <c r="R92" s="243"/>
      <c r="S92" s="243"/>
    </row>
    <row r="93" spans="12:19" ht="12.75">
      <c r="L93" s="243"/>
      <c r="M93" s="243"/>
      <c r="N93" s="243"/>
      <c r="O93" s="243"/>
      <c r="P93" s="243"/>
      <c r="Q93" s="243"/>
      <c r="R93" s="243"/>
      <c r="S93" s="243"/>
    </row>
    <row r="94" spans="12:19" ht="12.75">
      <c r="L94" s="243"/>
      <c r="M94" s="243"/>
      <c r="N94" s="243"/>
      <c r="O94" s="243"/>
      <c r="P94" s="243"/>
      <c r="Q94" s="243"/>
      <c r="R94" s="243"/>
      <c r="S94" s="243"/>
    </row>
    <row r="95" spans="12:19" ht="12.75">
      <c r="L95" s="243"/>
      <c r="M95" s="243"/>
      <c r="N95" s="243"/>
      <c r="O95" s="243"/>
      <c r="P95" s="243"/>
      <c r="Q95" s="243"/>
      <c r="R95" s="243"/>
      <c r="S95" s="243"/>
    </row>
    <row r="96" spans="12:19" ht="12.75">
      <c r="L96" s="243"/>
      <c r="M96" s="243"/>
      <c r="N96" s="243"/>
      <c r="O96" s="243"/>
      <c r="P96" s="243"/>
      <c r="Q96" s="243"/>
      <c r="R96" s="243"/>
      <c r="S96" s="243"/>
    </row>
    <row r="97" spans="12:19" ht="12.75">
      <c r="L97" s="243"/>
      <c r="M97" s="243"/>
      <c r="N97" s="243"/>
      <c r="O97" s="243"/>
      <c r="P97" s="243"/>
      <c r="Q97" s="243"/>
      <c r="R97" s="243"/>
      <c r="S97" s="243"/>
    </row>
    <row r="98" spans="12:19" ht="12.75">
      <c r="L98" s="243"/>
      <c r="M98" s="243"/>
      <c r="N98" s="243"/>
      <c r="O98" s="243"/>
      <c r="P98" s="243"/>
      <c r="Q98" s="243"/>
      <c r="R98" s="243"/>
      <c r="S98" s="243"/>
    </row>
    <row r="99" spans="12:19" ht="12.75">
      <c r="L99" s="243"/>
      <c r="M99" s="243"/>
      <c r="N99" s="243"/>
      <c r="O99" s="243"/>
      <c r="P99" s="243"/>
      <c r="Q99" s="243"/>
      <c r="R99" s="243"/>
      <c r="S99" s="243"/>
    </row>
    <row r="100" spans="12:19" ht="12.75">
      <c r="L100" s="243"/>
      <c r="M100" s="243"/>
      <c r="N100" s="243"/>
      <c r="O100" s="243"/>
      <c r="P100" s="243"/>
      <c r="Q100" s="243"/>
      <c r="R100" s="243"/>
      <c r="S100" s="243"/>
    </row>
    <row r="101" spans="12:19" ht="12.75">
      <c r="L101" s="243"/>
      <c r="M101" s="243"/>
      <c r="N101" s="243"/>
      <c r="O101" s="243"/>
      <c r="P101" s="243"/>
      <c r="Q101" s="243"/>
      <c r="R101" s="243"/>
      <c r="S101" s="243"/>
    </row>
    <row r="102" spans="12:19" ht="12.75">
      <c r="L102" s="243"/>
      <c r="M102" s="243"/>
      <c r="N102" s="243"/>
      <c r="O102" s="243"/>
      <c r="P102" s="243"/>
      <c r="Q102" s="243"/>
      <c r="R102" s="243"/>
      <c r="S102" s="243"/>
    </row>
    <row r="103" spans="12:19" ht="12.75">
      <c r="L103" s="243"/>
      <c r="M103" s="243"/>
      <c r="N103" s="243"/>
      <c r="O103" s="243"/>
      <c r="P103" s="243"/>
      <c r="Q103" s="243"/>
      <c r="R103" s="243"/>
      <c r="S103" s="243"/>
    </row>
    <row r="104" spans="12:19" ht="12.75">
      <c r="L104" s="243"/>
      <c r="M104" s="243"/>
      <c r="N104" s="243"/>
      <c r="O104" s="243"/>
      <c r="P104" s="243"/>
      <c r="Q104" s="243"/>
      <c r="R104" s="243"/>
      <c r="S104" s="243"/>
    </row>
    <row r="105" spans="12:19" ht="12.75">
      <c r="L105" s="243"/>
      <c r="M105" s="243"/>
      <c r="N105" s="243"/>
      <c r="O105" s="243"/>
      <c r="P105" s="243"/>
      <c r="Q105" s="243"/>
      <c r="R105" s="243"/>
      <c r="S105" s="243"/>
    </row>
  </sheetData>
  <mergeCells count="10">
    <mergeCell ref="A2:R2"/>
    <mergeCell ref="U2:X4"/>
    <mergeCell ref="Y2:Z4"/>
    <mergeCell ref="A3:R3"/>
    <mergeCell ref="W5:X5"/>
    <mergeCell ref="Y5:Z5"/>
    <mergeCell ref="K5:N5"/>
    <mergeCell ref="O5:R5"/>
    <mergeCell ref="S5:T5"/>
    <mergeCell ref="U5:V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2011-02-23T08:28:02Z</dcterms:created>
  <dcterms:modified xsi:type="dcterms:W3CDTF">2011-02-23T09:53:06Z</dcterms:modified>
  <cp:category/>
  <cp:version/>
  <cp:contentType/>
  <cp:contentStatus/>
</cp:coreProperties>
</file>